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1" documentId="8_{EDE7BCB5-7782-483F-960E-649BFE74A38B}" xr6:coauthVersionLast="47" xr6:coauthVersionMax="47" xr10:uidLastSave="{691F34AE-7274-46BB-AB12-D1A4DEDDA7AB}"/>
  <bookViews>
    <workbookView xWindow="-110" yWindow="-110" windowWidth="19420" windowHeight="10420" tabRatio="738" xr2:uid="{00000000-000D-0000-FFFF-FFFF00000000}"/>
  </bookViews>
  <sheets>
    <sheet name="Istruzioni compilazione" sheetId="4" r:id="rId1"/>
    <sheet name="C E_Lotto 1 Sublotto 1" sheetId="29" r:id="rId2"/>
    <sheet name="C E_Lotto 1 Sublotto 2" sheetId="25" r:id="rId3"/>
    <sheet name="C E_Lotto 1 Sublotto 3" sheetId="26" r:id="rId4"/>
    <sheet name="C E_Lotto 1 Sublotto 4" sheetId="39" r:id="rId5"/>
    <sheet name="C E_Lotto 1 Sublotto 5" sheetId="40" r:id="rId6"/>
    <sheet name="C E_Lotto 1 Sublotto 6" sheetId="41" r:id="rId7"/>
    <sheet name="C E_Lotto 1 Sublotto 7" sheetId="15" r:id="rId8"/>
    <sheet name="C E_Lotto 1 Sublotto 8" sheetId="42" r:id="rId9"/>
    <sheet name="C E_Lotto 1 Sublotto 9" sheetId="43" r:id="rId10"/>
    <sheet name="C E_Lotto 2" sheetId="20" r:id="rId11"/>
    <sheet name="C E_Lotto 3" sheetId="37" r:id="rId12"/>
    <sheet name="C E_Lotto 4" sheetId="38" r:id="rId13"/>
  </sheets>
  <definedNames>
    <definedName name="_xlnm.Print_Area" localSheetId="1">'C E_Lotto 1 Sublotto 1'!$B$1:$AA$36</definedName>
    <definedName name="_xlnm.Print_Area" localSheetId="2">'C E_Lotto 1 Sublotto 2'!$B$1:$AA$49</definedName>
    <definedName name="_xlnm.Print_Area" localSheetId="3">'C E_Lotto 1 Sublotto 3'!$B$1:$AA$62</definedName>
    <definedName name="_xlnm.Print_Area" localSheetId="4">'C E_Lotto 1 Sublotto 4'!$B$1:$AA$75</definedName>
    <definedName name="_xlnm.Print_Area" localSheetId="5">'C E_Lotto 1 Sublotto 5'!$B$1:$AA$49</definedName>
    <definedName name="_xlnm.Print_Area" localSheetId="6">'C E_Lotto 1 Sublotto 6'!$B$1:$AA$82</definedName>
    <definedName name="_xlnm.Print_Area" localSheetId="7">'C E_Lotto 1 Sublotto 7'!$B$1:$AA$62</definedName>
    <definedName name="_xlnm.Print_Area" localSheetId="8">'C E_Lotto 1 Sublotto 8'!$B$1:$AA$62</definedName>
    <definedName name="_xlnm.Print_Area" localSheetId="9">'C E_Lotto 1 Sublotto 9'!$B$1:$AA$62</definedName>
    <definedName name="_xlnm.Print_Area" localSheetId="10">'C E_Lotto 2'!$B$1:$AA$209</definedName>
    <definedName name="_xlnm.Print_Area" localSheetId="11">'C E_Lotto 3'!$B$1:$AA$74</definedName>
    <definedName name="_xlnm.Print_Area" localSheetId="12">'C E_Lotto 4'!$B$1:$AA$30</definedName>
    <definedName name="_xlnm.Print_Area" localSheetId="0">'Istruzioni compilazione'!$B$2:$F$13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38" l="1"/>
  <c r="M6" i="38"/>
  <c r="M7" i="38"/>
  <c r="M8" i="38"/>
  <c r="M9" i="38"/>
  <c r="H73" i="37"/>
  <c r="H68" i="37"/>
  <c r="M5" i="37"/>
  <c r="S5" i="37" s="1"/>
  <c r="R5" i="37"/>
  <c r="M6" i="37"/>
  <c r="S6" i="37" s="1"/>
  <c r="R6" i="37"/>
  <c r="M7" i="37"/>
  <c r="S7" i="37" s="1"/>
  <c r="R7" i="37"/>
  <c r="M8" i="37"/>
  <c r="S8" i="37" s="1"/>
  <c r="R8" i="37"/>
  <c r="M9" i="37"/>
  <c r="S9" i="37" s="1"/>
  <c r="R9" i="37"/>
  <c r="M10" i="37"/>
  <c r="S10" i="37" s="1"/>
  <c r="R10" i="37"/>
  <c r="M11" i="37"/>
  <c r="S11" i="37" s="1"/>
  <c r="R11" i="37"/>
  <c r="M12" i="37"/>
  <c r="S12" i="37" s="1"/>
  <c r="R12" i="37"/>
  <c r="M13" i="37"/>
  <c r="S13" i="37" s="1"/>
  <c r="R13" i="37"/>
  <c r="M14" i="37"/>
  <c r="S14" i="37" s="1"/>
  <c r="R14" i="37"/>
  <c r="M15" i="37"/>
  <c r="S15" i="37" s="1"/>
  <c r="R15" i="37"/>
  <c r="M16" i="37"/>
  <c r="S16" i="37" s="1"/>
  <c r="R16" i="37"/>
  <c r="M17" i="37"/>
  <c r="S17" i="37" s="1"/>
  <c r="R17" i="37"/>
  <c r="M18" i="37"/>
  <c r="S18" i="37" s="1"/>
  <c r="R18" i="37"/>
  <c r="M19" i="37"/>
  <c r="S19" i="37" s="1"/>
  <c r="R19" i="37"/>
  <c r="M20" i="37"/>
  <c r="S20" i="37" s="1"/>
  <c r="R20" i="37"/>
  <c r="M21" i="37"/>
  <c r="S21" i="37" s="1"/>
  <c r="R21" i="37"/>
  <c r="M22" i="37"/>
  <c r="S22" i="37" s="1"/>
  <c r="R22" i="37"/>
  <c r="M23" i="37"/>
  <c r="S23" i="37" s="1"/>
  <c r="R23" i="37"/>
  <c r="M24" i="37"/>
  <c r="S24" i="37" s="1"/>
  <c r="R24" i="37"/>
  <c r="M25" i="37"/>
  <c r="S25" i="37" s="1"/>
  <c r="R25" i="37"/>
  <c r="M26" i="37"/>
  <c r="S26" i="37" s="1"/>
  <c r="R26" i="37"/>
  <c r="M27" i="37"/>
  <c r="S27" i="37" s="1"/>
  <c r="R27" i="37"/>
  <c r="M28" i="37"/>
  <c r="S28" i="37" s="1"/>
  <c r="R28" i="37"/>
  <c r="M29" i="37"/>
  <c r="S29" i="37" s="1"/>
  <c r="R29" i="37"/>
  <c r="M30" i="37"/>
  <c r="S30" i="37" s="1"/>
  <c r="R30" i="37"/>
  <c r="M31" i="37"/>
  <c r="S31" i="37" s="1"/>
  <c r="R31" i="37"/>
  <c r="M32" i="37"/>
  <c r="S32" i="37" s="1"/>
  <c r="R32" i="37"/>
  <c r="M33" i="37"/>
  <c r="S33" i="37" s="1"/>
  <c r="R33" i="37"/>
  <c r="M34" i="37"/>
  <c r="S34" i="37" s="1"/>
  <c r="R34" i="37"/>
  <c r="M35" i="37"/>
  <c r="S35" i="37" s="1"/>
  <c r="R35" i="37"/>
  <c r="M36" i="37"/>
  <c r="S36" i="37" s="1"/>
  <c r="R36" i="37"/>
  <c r="M37" i="37"/>
  <c r="S37" i="37" s="1"/>
  <c r="R37" i="37"/>
  <c r="M38" i="37"/>
  <c r="S38" i="37" s="1"/>
  <c r="R38" i="37"/>
  <c r="M39" i="37"/>
  <c r="S39" i="37" s="1"/>
  <c r="R39" i="37"/>
  <c r="M40" i="37"/>
  <c r="S40" i="37" s="1"/>
  <c r="R40" i="37"/>
  <c r="M41" i="37"/>
  <c r="S41" i="37" s="1"/>
  <c r="R41" i="37"/>
  <c r="M42" i="37"/>
  <c r="S42" i="37" s="1"/>
  <c r="R42" i="37"/>
  <c r="M43" i="37"/>
  <c r="S43" i="37" s="1"/>
  <c r="R43" i="37"/>
  <c r="M44" i="37"/>
  <c r="S44" i="37" s="1"/>
  <c r="R44" i="37"/>
  <c r="M45" i="37"/>
  <c r="S45" i="37" s="1"/>
  <c r="R45" i="37"/>
  <c r="M46" i="37"/>
  <c r="S46" i="37" s="1"/>
  <c r="R46" i="37"/>
  <c r="M47" i="37"/>
  <c r="S47" i="37" s="1"/>
  <c r="R47" i="37"/>
  <c r="M48" i="37"/>
  <c r="S48" i="37" s="1"/>
  <c r="R48" i="37"/>
  <c r="M49" i="37"/>
  <c r="S49" i="37" s="1"/>
  <c r="R49" i="37"/>
  <c r="M50" i="37"/>
  <c r="S50" i="37" s="1"/>
  <c r="R50" i="37"/>
  <c r="M51" i="37"/>
  <c r="S51" i="37" s="1"/>
  <c r="R51" i="37"/>
  <c r="M52" i="37"/>
  <c r="S52" i="37" s="1"/>
  <c r="R52" i="37"/>
  <c r="M53" i="37"/>
  <c r="S53" i="37" s="1"/>
  <c r="R53" i="37"/>
  <c r="H54" i="37"/>
  <c r="I54" i="37"/>
  <c r="R157" i="20" l="1"/>
  <c r="R158" i="20"/>
  <c r="R159" i="20"/>
  <c r="R160" i="20"/>
  <c r="R161" i="20"/>
  <c r="R162" i="20"/>
  <c r="R163" i="20"/>
  <c r="R164" i="20"/>
  <c r="R165" i="20"/>
  <c r="R166" i="20"/>
  <c r="R167" i="20"/>
  <c r="R168" i="20"/>
  <c r="M157" i="20"/>
  <c r="S157" i="20" s="1"/>
  <c r="M158" i="20"/>
  <c r="S158" i="20" s="1"/>
  <c r="M159" i="20"/>
  <c r="S159" i="20" s="1"/>
  <c r="M160" i="20"/>
  <c r="S160" i="20" s="1"/>
  <c r="M161" i="20"/>
  <c r="S161" i="20" s="1"/>
  <c r="M162" i="20"/>
  <c r="S162" i="20" s="1"/>
  <c r="M163" i="20"/>
  <c r="S163" i="20" s="1"/>
  <c r="M164" i="20"/>
  <c r="S164" i="20" s="1"/>
  <c r="M165" i="20"/>
  <c r="S165" i="20" s="1"/>
  <c r="M166" i="20"/>
  <c r="S166" i="20" s="1"/>
  <c r="M167" i="20"/>
  <c r="S167" i="20" s="1"/>
  <c r="M168" i="20"/>
  <c r="S168" i="20" s="1"/>
  <c r="M169" i="20"/>
  <c r="M170" i="20"/>
  <c r="S179" i="20"/>
  <c r="S183" i="20"/>
  <c r="S186" i="20"/>
  <c r="R179" i="20"/>
  <c r="R180" i="20"/>
  <c r="R181" i="20"/>
  <c r="R182" i="20"/>
  <c r="R183" i="20"/>
  <c r="R184" i="20"/>
  <c r="R185" i="20"/>
  <c r="R186" i="20"/>
  <c r="R187" i="20"/>
  <c r="R188" i="20"/>
  <c r="M179" i="20"/>
  <c r="M180" i="20"/>
  <c r="S180" i="20" s="1"/>
  <c r="M181" i="20"/>
  <c r="S181" i="20" s="1"/>
  <c r="M182" i="20"/>
  <c r="S182" i="20" s="1"/>
  <c r="M183" i="20"/>
  <c r="M184" i="20"/>
  <c r="S184" i="20" s="1"/>
  <c r="M185" i="20"/>
  <c r="S185" i="20" s="1"/>
  <c r="M186" i="20"/>
  <c r="M187" i="20"/>
  <c r="S187" i="20" s="1"/>
  <c r="J191" i="20"/>
  <c r="I191" i="20"/>
  <c r="R190" i="20"/>
  <c r="M190" i="20"/>
  <c r="S190" i="20" s="1"/>
  <c r="R189" i="20"/>
  <c r="M189" i="20"/>
  <c r="S189" i="20" s="1"/>
  <c r="J128" i="20"/>
  <c r="I128" i="20"/>
  <c r="J103" i="20"/>
  <c r="I103" i="20"/>
  <c r="R102" i="20"/>
  <c r="M102" i="20"/>
  <c r="S102" i="20" s="1"/>
  <c r="R101" i="20"/>
  <c r="M101" i="20"/>
  <c r="S101" i="20" s="1"/>
  <c r="R100" i="20"/>
  <c r="M100" i="20"/>
  <c r="S100" i="20" s="1"/>
  <c r="R99" i="20"/>
  <c r="M99" i="20"/>
  <c r="S99" i="20" s="1"/>
  <c r="R98" i="20"/>
  <c r="M98" i="20"/>
  <c r="S98" i="20" s="1"/>
  <c r="R97" i="20"/>
  <c r="M97" i="20"/>
  <c r="S97" i="20" s="1"/>
  <c r="R96" i="20"/>
  <c r="M96" i="20"/>
  <c r="S96" i="20" s="1"/>
  <c r="R95" i="20"/>
  <c r="M95" i="20"/>
  <c r="S95" i="20" s="1"/>
  <c r="R94" i="20"/>
  <c r="M94" i="20"/>
  <c r="S94" i="20" s="1"/>
  <c r="R93" i="20"/>
  <c r="M93" i="20"/>
  <c r="S93" i="20" s="1"/>
  <c r="R92" i="20"/>
  <c r="M92" i="20"/>
  <c r="S92" i="20" s="1"/>
  <c r="R91" i="20"/>
  <c r="M91" i="20"/>
  <c r="S91" i="20" s="1"/>
  <c r="R90" i="20"/>
  <c r="M90" i="20"/>
  <c r="S90" i="20" s="1"/>
  <c r="R89" i="20"/>
  <c r="M89" i="20"/>
  <c r="S89" i="20" s="1"/>
  <c r="R88" i="20"/>
  <c r="M88" i="20"/>
  <c r="S88" i="20" s="1"/>
  <c r="R87" i="20"/>
  <c r="M87" i="20"/>
  <c r="S87" i="20" s="1"/>
  <c r="R86" i="20"/>
  <c r="M86" i="20"/>
  <c r="S86" i="20" s="1"/>
  <c r="R85" i="20"/>
  <c r="M85" i="20"/>
  <c r="S85" i="20" s="1"/>
  <c r="R84" i="20"/>
  <c r="M84" i="20"/>
  <c r="S84" i="20" s="1"/>
  <c r="R83" i="20"/>
  <c r="M83" i="20"/>
  <c r="S83" i="20" s="1"/>
  <c r="R82" i="20"/>
  <c r="M82" i="20"/>
  <c r="S82" i="20" s="1"/>
  <c r="R81" i="20"/>
  <c r="M81" i="20"/>
  <c r="S81" i="20" s="1"/>
  <c r="R80" i="20"/>
  <c r="M80" i="20"/>
  <c r="S80" i="20" s="1"/>
  <c r="R79" i="20"/>
  <c r="M79" i="20"/>
  <c r="S79" i="20" s="1"/>
  <c r="J78" i="20"/>
  <c r="I78" i="20"/>
  <c r="R77" i="20"/>
  <c r="M77" i="20"/>
  <c r="S77" i="20" s="1"/>
  <c r="R76" i="20"/>
  <c r="M76" i="20"/>
  <c r="S76" i="20" s="1"/>
  <c r="R75" i="20"/>
  <c r="M75" i="20"/>
  <c r="S75" i="20" s="1"/>
  <c r="R74" i="20"/>
  <c r="M74" i="20"/>
  <c r="S74" i="20" s="1"/>
  <c r="R73" i="20"/>
  <c r="M73" i="20"/>
  <c r="S73" i="20" s="1"/>
  <c r="R72" i="20"/>
  <c r="M72" i="20"/>
  <c r="S72" i="20" s="1"/>
  <c r="R71" i="20"/>
  <c r="M71" i="20"/>
  <c r="S71" i="20" s="1"/>
  <c r="R70" i="20"/>
  <c r="M70" i="20"/>
  <c r="S70" i="20" s="1"/>
  <c r="R69" i="20"/>
  <c r="M69" i="20"/>
  <c r="S69" i="20" s="1"/>
  <c r="R68" i="20"/>
  <c r="M68" i="20"/>
  <c r="S68" i="20" s="1"/>
  <c r="R67" i="20"/>
  <c r="M67" i="20"/>
  <c r="S67" i="20" s="1"/>
  <c r="R66" i="20"/>
  <c r="M66" i="20"/>
  <c r="S66" i="20" s="1"/>
  <c r="R65" i="20"/>
  <c r="M65" i="20"/>
  <c r="S65" i="20" s="1"/>
  <c r="R64" i="20"/>
  <c r="M64" i="20"/>
  <c r="S64" i="20" s="1"/>
  <c r="R63" i="20"/>
  <c r="M63" i="20"/>
  <c r="S63" i="20" s="1"/>
  <c r="R62" i="20"/>
  <c r="M62" i="20"/>
  <c r="S62" i="20" s="1"/>
  <c r="R61" i="20"/>
  <c r="M61" i="20"/>
  <c r="S61" i="20" s="1"/>
  <c r="R60" i="20"/>
  <c r="M60" i="20"/>
  <c r="S60" i="20" s="1"/>
  <c r="R59" i="20"/>
  <c r="M59" i="20"/>
  <c r="S59" i="20" s="1"/>
  <c r="R58" i="20"/>
  <c r="M58" i="20"/>
  <c r="S58" i="20" s="1"/>
  <c r="R57" i="20"/>
  <c r="M57" i="20"/>
  <c r="S57" i="20" s="1"/>
  <c r="R56" i="20"/>
  <c r="M56" i="20"/>
  <c r="S56" i="20" s="1"/>
  <c r="R55" i="20"/>
  <c r="M55" i="20"/>
  <c r="S55" i="20" s="1"/>
  <c r="R54" i="20"/>
  <c r="M54" i="20"/>
  <c r="S54" i="20" s="1"/>
  <c r="I42" i="43"/>
  <c r="I29" i="43"/>
  <c r="I16" i="43"/>
  <c r="H56" i="43"/>
  <c r="J42" i="43"/>
  <c r="R41" i="43"/>
  <c r="M41" i="43"/>
  <c r="S41" i="43" s="1"/>
  <c r="R40" i="43"/>
  <c r="M40" i="43"/>
  <c r="S40" i="43" s="1"/>
  <c r="R39" i="43"/>
  <c r="M39" i="43"/>
  <c r="S39" i="43" s="1"/>
  <c r="R38" i="43"/>
  <c r="M38" i="43"/>
  <c r="S38" i="43" s="1"/>
  <c r="R37" i="43"/>
  <c r="M37" i="43"/>
  <c r="S37" i="43" s="1"/>
  <c r="R36" i="43"/>
  <c r="M36" i="43"/>
  <c r="S36" i="43" s="1"/>
  <c r="R35" i="43"/>
  <c r="M35" i="43"/>
  <c r="S35" i="43" s="1"/>
  <c r="R34" i="43"/>
  <c r="M34" i="43"/>
  <c r="S34" i="43" s="1"/>
  <c r="R33" i="43"/>
  <c r="M33" i="43"/>
  <c r="S33" i="43" s="1"/>
  <c r="R32" i="43"/>
  <c r="M32" i="43"/>
  <c r="S32" i="43" s="1"/>
  <c r="R31" i="43"/>
  <c r="M31" i="43"/>
  <c r="S31" i="43" s="1"/>
  <c r="R30" i="43"/>
  <c r="M30" i="43"/>
  <c r="S30" i="43" s="1"/>
  <c r="J29" i="43"/>
  <c r="R28" i="43"/>
  <c r="M28" i="43"/>
  <c r="S28" i="43" s="1"/>
  <c r="S27" i="43"/>
  <c r="R27" i="43"/>
  <c r="M27" i="43"/>
  <c r="R26" i="43"/>
  <c r="M26" i="43"/>
  <c r="S26" i="43" s="1"/>
  <c r="R25" i="43"/>
  <c r="M25" i="43"/>
  <c r="S25" i="43" s="1"/>
  <c r="R24" i="43"/>
  <c r="M24" i="43"/>
  <c r="S24" i="43" s="1"/>
  <c r="R23" i="43"/>
  <c r="M23" i="43"/>
  <c r="S23" i="43" s="1"/>
  <c r="R22" i="43"/>
  <c r="M22" i="43"/>
  <c r="S22" i="43" s="1"/>
  <c r="R21" i="43"/>
  <c r="M21" i="43"/>
  <c r="S21" i="43" s="1"/>
  <c r="R20" i="43"/>
  <c r="M20" i="43"/>
  <c r="S20" i="43" s="1"/>
  <c r="R19" i="43"/>
  <c r="M19" i="43"/>
  <c r="S19" i="43" s="1"/>
  <c r="R18" i="43"/>
  <c r="M18" i="43"/>
  <c r="S18" i="43" s="1"/>
  <c r="S17" i="43"/>
  <c r="R17" i="43"/>
  <c r="M17" i="43"/>
  <c r="J16" i="43"/>
  <c r="R15" i="43"/>
  <c r="M15" i="43"/>
  <c r="S15" i="43" s="1"/>
  <c r="S14" i="43"/>
  <c r="R14" i="43"/>
  <c r="M14" i="43"/>
  <c r="R13" i="43"/>
  <c r="M13" i="43"/>
  <c r="S13" i="43" s="1"/>
  <c r="R12" i="43"/>
  <c r="M12" i="43"/>
  <c r="S12" i="43" s="1"/>
  <c r="S11" i="43"/>
  <c r="R11" i="43"/>
  <c r="M11" i="43"/>
  <c r="R10" i="43"/>
  <c r="M10" i="43"/>
  <c r="S10" i="43" s="1"/>
  <c r="R9" i="43"/>
  <c r="M9" i="43"/>
  <c r="S9" i="43" s="1"/>
  <c r="R8" i="43"/>
  <c r="M8" i="43"/>
  <c r="S8" i="43" s="1"/>
  <c r="R7" i="43"/>
  <c r="M7" i="43"/>
  <c r="S7" i="43" s="1"/>
  <c r="R6" i="43"/>
  <c r="M6" i="43"/>
  <c r="S6" i="43" s="1"/>
  <c r="R5" i="43"/>
  <c r="M5" i="43"/>
  <c r="S5" i="43" s="1"/>
  <c r="R4" i="43"/>
  <c r="M4" i="43"/>
  <c r="S4" i="43" s="1"/>
  <c r="I42" i="42"/>
  <c r="I29" i="42"/>
  <c r="H56" i="42"/>
  <c r="J42" i="42"/>
  <c r="R41" i="42"/>
  <c r="M41" i="42"/>
  <c r="S41" i="42" s="1"/>
  <c r="R40" i="42"/>
  <c r="M40" i="42"/>
  <c r="S40" i="42" s="1"/>
  <c r="R39" i="42"/>
  <c r="M39" i="42"/>
  <c r="S39" i="42" s="1"/>
  <c r="R38" i="42"/>
  <c r="M38" i="42"/>
  <c r="S38" i="42" s="1"/>
  <c r="R37" i="42"/>
  <c r="M37" i="42"/>
  <c r="S37" i="42" s="1"/>
  <c r="R36" i="42"/>
  <c r="M36" i="42"/>
  <c r="S36" i="42" s="1"/>
  <c r="R35" i="42"/>
  <c r="M35" i="42"/>
  <c r="S35" i="42" s="1"/>
  <c r="R34" i="42"/>
  <c r="M34" i="42"/>
  <c r="S34" i="42" s="1"/>
  <c r="R33" i="42"/>
  <c r="M33" i="42"/>
  <c r="S33" i="42" s="1"/>
  <c r="R32" i="42"/>
  <c r="M32" i="42"/>
  <c r="S32" i="42" s="1"/>
  <c r="R31" i="42"/>
  <c r="M31" i="42"/>
  <c r="S31" i="42" s="1"/>
  <c r="R30" i="42"/>
  <c r="M30" i="42"/>
  <c r="S30" i="42" s="1"/>
  <c r="J29" i="42"/>
  <c r="R28" i="42"/>
  <c r="M28" i="42"/>
  <c r="S28" i="42" s="1"/>
  <c r="R27" i="42"/>
  <c r="M27" i="42"/>
  <c r="S27" i="42" s="1"/>
  <c r="R26" i="42"/>
  <c r="M26" i="42"/>
  <c r="S26" i="42" s="1"/>
  <c r="R25" i="42"/>
  <c r="M25" i="42"/>
  <c r="S25" i="42" s="1"/>
  <c r="R24" i="42"/>
  <c r="M24" i="42"/>
  <c r="S24" i="42" s="1"/>
  <c r="R23" i="42"/>
  <c r="M23" i="42"/>
  <c r="S23" i="42" s="1"/>
  <c r="R22" i="42"/>
  <c r="M22" i="42"/>
  <c r="S22" i="42" s="1"/>
  <c r="R21" i="42"/>
  <c r="M21" i="42"/>
  <c r="S21" i="42" s="1"/>
  <c r="R20" i="42"/>
  <c r="M20" i="42"/>
  <c r="S20" i="42" s="1"/>
  <c r="R19" i="42"/>
  <c r="M19" i="42"/>
  <c r="S19" i="42" s="1"/>
  <c r="R18" i="42"/>
  <c r="M18" i="42"/>
  <c r="S18" i="42" s="1"/>
  <c r="R17" i="42"/>
  <c r="M17" i="42"/>
  <c r="S17" i="42" s="1"/>
  <c r="J16" i="42"/>
  <c r="I16" i="42"/>
  <c r="S15" i="42"/>
  <c r="R15" i="42"/>
  <c r="M15" i="42"/>
  <c r="R14" i="42"/>
  <c r="M14" i="42"/>
  <c r="S14" i="42" s="1"/>
  <c r="R13" i="42"/>
  <c r="M13" i="42"/>
  <c r="S13" i="42" s="1"/>
  <c r="R12" i="42"/>
  <c r="M12" i="42"/>
  <c r="S12" i="42" s="1"/>
  <c r="R11" i="42"/>
  <c r="M11" i="42"/>
  <c r="S11" i="42" s="1"/>
  <c r="R10" i="42"/>
  <c r="M10" i="42"/>
  <c r="S10" i="42" s="1"/>
  <c r="R9" i="42"/>
  <c r="M9" i="42"/>
  <c r="S9" i="42" s="1"/>
  <c r="R8" i="42"/>
  <c r="M8" i="42"/>
  <c r="S8" i="42" s="1"/>
  <c r="R7" i="42"/>
  <c r="M7" i="42"/>
  <c r="S7" i="42" s="1"/>
  <c r="R6" i="42"/>
  <c r="M6" i="42"/>
  <c r="S6" i="42" s="1"/>
  <c r="S5" i="42"/>
  <c r="R5" i="42"/>
  <c r="M5" i="42"/>
  <c r="R4" i="42"/>
  <c r="M4" i="42"/>
  <c r="S4" i="42" s="1"/>
  <c r="H56" i="15"/>
  <c r="R56" i="41"/>
  <c r="R57" i="41"/>
  <c r="R58" i="41"/>
  <c r="R59" i="41"/>
  <c r="R60" i="41"/>
  <c r="R61" i="41"/>
  <c r="R62" i="41"/>
  <c r="S56" i="41"/>
  <c r="S57" i="41"/>
  <c r="S58" i="41"/>
  <c r="S59" i="41"/>
  <c r="S60" i="41"/>
  <c r="H76" i="41"/>
  <c r="J63" i="41"/>
  <c r="I63" i="41"/>
  <c r="M62" i="41"/>
  <c r="S62" i="41" s="1"/>
  <c r="J53" i="41"/>
  <c r="I53" i="41"/>
  <c r="J43" i="41"/>
  <c r="I43" i="41"/>
  <c r="I64" i="41" s="1"/>
  <c r="R44" i="41"/>
  <c r="M44" i="41"/>
  <c r="S44" i="41" s="1"/>
  <c r="J33" i="41"/>
  <c r="I33" i="41"/>
  <c r="R31" i="41"/>
  <c r="M31" i="41"/>
  <c r="S31" i="41" s="1"/>
  <c r="J23" i="41"/>
  <c r="I23" i="41"/>
  <c r="R17" i="41"/>
  <c r="M17" i="41"/>
  <c r="S17" i="41" s="1"/>
  <c r="I13" i="41"/>
  <c r="J13" i="41"/>
  <c r="M61" i="41"/>
  <c r="S61" i="41" s="1"/>
  <c r="R55" i="41"/>
  <c r="M55" i="41"/>
  <c r="S55" i="41" s="1"/>
  <c r="R54" i="41"/>
  <c r="M54" i="41"/>
  <c r="S54" i="41" s="1"/>
  <c r="R52" i="41"/>
  <c r="M52" i="41"/>
  <c r="S52" i="41" s="1"/>
  <c r="R51" i="41"/>
  <c r="M51" i="41"/>
  <c r="S51" i="41" s="1"/>
  <c r="R50" i="41"/>
  <c r="M50" i="41"/>
  <c r="S50" i="41" s="1"/>
  <c r="R49" i="41"/>
  <c r="M49" i="41"/>
  <c r="S49" i="41" s="1"/>
  <c r="R48" i="41"/>
  <c r="M48" i="41"/>
  <c r="S48" i="41" s="1"/>
  <c r="R47" i="41"/>
  <c r="M47" i="41"/>
  <c r="S47" i="41" s="1"/>
  <c r="R46" i="41"/>
  <c r="M46" i="41"/>
  <c r="S46" i="41" s="1"/>
  <c r="R45" i="41"/>
  <c r="M45" i="41"/>
  <c r="S45" i="41" s="1"/>
  <c r="R42" i="41"/>
  <c r="M42" i="41"/>
  <c r="S42" i="41" s="1"/>
  <c r="R41" i="41"/>
  <c r="M41" i="41"/>
  <c r="S41" i="41" s="1"/>
  <c r="R40" i="41"/>
  <c r="M40" i="41"/>
  <c r="S40" i="41" s="1"/>
  <c r="R39" i="41"/>
  <c r="M39" i="41"/>
  <c r="S39" i="41" s="1"/>
  <c r="R38" i="41"/>
  <c r="M38" i="41"/>
  <c r="S38" i="41" s="1"/>
  <c r="R37" i="41"/>
  <c r="M37" i="41"/>
  <c r="S37" i="41" s="1"/>
  <c r="R36" i="41"/>
  <c r="M36" i="41"/>
  <c r="S36" i="41" s="1"/>
  <c r="R35" i="41"/>
  <c r="M35" i="41"/>
  <c r="S35" i="41" s="1"/>
  <c r="R34" i="41"/>
  <c r="M34" i="41"/>
  <c r="S34" i="41" s="1"/>
  <c r="R32" i="41"/>
  <c r="M32" i="41"/>
  <c r="S32" i="41" s="1"/>
  <c r="R30" i="41"/>
  <c r="M30" i="41"/>
  <c r="S30" i="41" s="1"/>
  <c r="R29" i="41"/>
  <c r="M29" i="41"/>
  <c r="S29" i="41" s="1"/>
  <c r="R28" i="41"/>
  <c r="M28" i="41"/>
  <c r="S28" i="41" s="1"/>
  <c r="R27" i="41"/>
  <c r="M27" i="41"/>
  <c r="S27" i="41" s="1"/>
  <c r="R26" i="41"/>
  <c r="M26" i="41"/>
  <c r="S26" i="41" s="1"/>
  <c r="R25" i="41"/>
  <c r="M25" i="41"/>
  <c r="S25" i="41" s="1"/>
  <c r="R24" i="41"/>
  <c r="M24" i="41"/>
  <c r="S24" i="41" s="1"/>
  <c r="R22" i="41"/>
  <c r="M22" i="41"/>
  <c r="S22" i="41" s="1"/>
  <c r="R21" i="41"/>
  <c r="M21" i="41"/>
  <c r="S21" i="41" s="1"/>
  <c r="R20" i="41"/>
  <c r="M20" i="41"/>
  <c r="S20" i="41" s="1"/>
  <c r="R19" i="41"/>
  <c r="M19" i="41"/>
  <c r="S19" i="41" s="1"/>
  <c r="R18" i="41"/>
  <c r="M18" i="41"/>
  <c r="S18" i="41" s="1"/>
  <c r="R16" i="41"/>
  <c r="M16" i="41"/>
  <c r="S16" i="41" s="1"/>
  <c r="R15" i="41"/>
  <c r="M15" i="41"/>
  <c r="S15" i="41" s="1"/>
  <c r="R14" i="41"/>
  <c r="M14" i="41"/>
  <c r="S14" i="41" s="1"/>
  <c r="R12" i="41"/>
  <c r="M12" i="41"/>
  <c r="S12" i="41" s="1"/>
  <c r="R11" i="41"/>
  <c r="M11" i="41"/>
  <c r="S11" i="41" s="1"/>
  <c r="R10" i="41"/>
  <c r="M10" i="41"/>
  <c r="S10" i="41" s="1"/>
  <c r="R9" i="41"/>
  <c r="M9" i="41"/>
  <c r="S9" i="41" s="1"/>
  <c r="R8" i="41"/>
  <c r="M8" i="41"/>
  <c r="S8" i="41" s="1"/>
  <c r="R7" i="41"/>
  <c r="M7" i="41"/>
  <c r="S7" i="41" s="1"/>
  <c r="R6" i="41"/>
  <c r="M6" i="41"/>
  <c r="S6" i="41" s="1"/>
  <c r="R5" i="41"/>
  <c r="M5" i="41"/>
  <c r="S5" i="41" s="1"/>
  <c r="R4" i="41"/>
  <c r="M4" i="41"/>
  <c r="S4" i="41" s="1"/>
  <c r="I16" i="40"/>
  <c r="H43" i="40"/>
  <c r="J29" i="40"/>
  <c r="I29" i="40"/>
  <c r="R28" i="40"/>
  <c r="M28" i="40"/>
  <c r="S28" i="40" s="1"/>
  <c r="R27" i="40"/>
  <c r="M27" i="40"/>
  <c r="S27" i="40" s="1"/>
  <c r="R26" i="40"/>
  <c r="M26" i="40"/>
  <c r="S26" i="40" s="1"/>
  <c r="R25" i="40"/>
  <c r="M25" i="40"/>
  <c r="S25" i="40" s="1"/>
  <c r="R24" i="40"/>
  <c r="M24" i="40"/>
  <c r="S24" i="40" s="1"/>
  <c r="R23" i="40"/>
  <c r="M23" i="40"/>
  <c r="S23" i="40" s="1"/>
  <c r="R22" i="40"/>
  <c r="M22" i="40"/>
  <c r="S22" i="40" s="1"/>
  <c r="R21" i="40"/>
  <c r="M21" i="40"/>
  <c r="S21" i="40" s="1"/>
  <c r="R20" i="40"/>
  <c r="M20" i="40"/>
  <c r="S20" i="40" s="1"/>
  <c r="R19" i="40"/>
  <c r="M19" i="40"/>
  <c r="S19" i="40" s="1"/>
  <c r="R18" i="40"/>
  <c r="M18" i="40"/>
  <c r="S18" i="40" s="1"/>
  <c r="R17" i="40"/>
  <c r="M17" i="40"/>
  <c r="S17" i="40" s="1"/>
  <c r="J16" i="40"/>
  <c r="R15" i="40"/>
  <c r="M15" i="40"/>
  <c r="S15" i="40" s="1"/>
  <c r="R14" i="40"/>
  <c r="M14" i="40"/>
  <c r="S14" i="40" s="1"/>
  <c r="R13" i="40"/>
  <c r="M13" i="40"/>
  <c r="S13" i="40" s="1"/>
  <c r="R12" i="40"/>
  <c r="M12" i="40"/>
  <c r="S12" i="40" s="1"/>
  <c r="R11" i="40"/>
  <c r="M11" i="40"/>
  <c r="S11" i="40" s="1"/>
  <c r="R10" i="40"/>
  <c r="M10" i="40"/>
  <c r="S10" i="40" s="1"/>
  <c r="R9" i="40"/>
  <c r="M9" i="40"/>
  <c r="S9" i="40" s="1"/>
  <c r="R8" i="40"/>
  <c r="M8" i="40"/>
  <c r="S8" i="40" s="1"/>
  <c r="R7" i="40"/>
  <c r="M7" i="40"/>
  <c r="S7" i="40" s="1"/>
  <c r="R6" i="40"/>
  <c r="M6" i="40"/>
  <c r="S6" i="40" s="1"/>
  <c r="R5" i="40"/>
  <c r="M5" i="40"/>
  <c r="S5" i="40" s="1"/>
  <c r="R4" i="40"/>
  <c r="M4" i="40"/>
  <c r="S4" i="40" s="1"/>
  <c r="H69" i="39"/>
  <c r="I42" i="39"/>
  <c r="J55" i="39"/>
  <c r="I55" i="39"/>
  <c r="R54" i="39"/>
  <c r="M54" i="39"/>
  <c r="S54" i="39" s="1"/>
  <c r="R53" i="39"/>
  <c r="M53" i="39"/>
  <c r="S53" i="39" s="1"/>
  <c r="R52" i="39"/>
  <c r="M52" i="39"/>
  <c r="S52" i="39" s="1"/>
  <c r="R51" i="39"/>
  <c r="M51" i="39"/>
  <c r="S51" i="39" s="1"/>
  <c r="R50" i="39"/>
  <c r="M50" i="39"/>
  <c r="S50" i="39" s="1"/>
  <c r="R49" i="39"/>
  <c r="M49" i="39"/>
  <c r="S49" i="39" s="1"/>
  <c r="S48" i="39"/>
  <c r="R48" i="39"/>
  <c r="M48" i="39"/>
  <c r="S47" i="39"/>
  <c r="R47" i="39"/>
  <c r="M47" i="39"/>
  <c r="R46" i="39"/>
  <c r="M46" i="39"/>
  <c r="S46" i="39" s="1"/>
  <c r="R45" i="39"/>
  <c r="M45" i="39"/>
  <c r="S45" i="39" s="1"/>
  <c r="R44" i="39"/>
  <c r="M44" i="39"/>
  <c r="S44" i="39" s="1"/>
  <c r="R43" i="39"/>
  <c r="M43" i="39"/>
  <c r="S43" i="39" s="1"/>
  <c r="J42" i="39"/>
  <c r="R41" i="39"/>
  <c r="M41" i="39"/>
  <c r="S41" i="39" s="1"/>
  <c r="R40" i="39"/>
  <c r="M40" i="39"/>
  <c r="S40" i="39" s="1"/>
  <c r="R39" i="39"/>
  <c r="M39" i="39"/>
  <c r="S39" i="39" s="1"/>
  <c r="R38" i="39"/>
  <c r="M38" i="39"/>
  <c r="S38" i="39" s="1"/>
  <c r="R37" i="39"/>
  <c r="M37" i="39"/>
  <c r="S37" i="39" s="1"/>
  <c r="R36" i="39"/>
  <c r="M36" i="39"/>
  <c r="S36" i="39" s="1"/>
  <c r="R35" i="39"/>
  <c r="M35" i="39"/>
  <c r="S35" i="39" s="1"/>
  <c r="R34" i="39"/>
  <c r="M34" i="39"/>
  <c r="S34" i="39" s="1"/>
  <c r="R33" i="39"/>
  <c r="M33" i="39"/>
  <c r="S33" i="39" s="1"/>
  <c r="R32" i="39"/>
  <c r="M32" i="39"/>
  <c r="S32" i="39" s="1"/>
  <c r="R31" i="39"/>
  <c r="M31" i="39"/>
  <c r="S31" i="39" s="1"/>
  <c r="R30" i="39"/>
  <c r="M30" i="39"/>
  <c r="S30" i="39" s="1"/>
  <c r="J29" i="39"/>
  <c r="I29" i="39"/>
  <c r="R28" i="39"/>
  <c r="M28" i="39"/>
  <c r="S28" i="39" s="1"/>
  <c r="R27" i="39"/>
  <c r="M27" i="39"/>
  <c r="S27" i="39" s="1"/>
  <c r="R26" i="39"/>
  <c r="M26" i="39"/>
  <c r="S26" i="39" s="1"/>
  <c r="R25" i="39"/>
  <c r="M25" i="39"/>
  <c r="S25" i="39" s="1"/>
  <c r="R24" i="39"/>
  <c r="M24" i="39"/>
  <c r="S24" i="39" s="1"/>
  <c r="R23" i="39"/>
  <c r="M23" i="39"/>
  <c r="S23" i="39" s="1"/>
  <c r="R22" i="39"/>
  <c r="M22" i="39"/>
  <c r="S22" i="39" s="1"/>
  <c r="R21" i="39"/>
  <c r="M21" i="39"/>
  <c r="S21" i="39" s="1"/>
  <c r="R20" i="39"/>
  <c r="M20" i="39"/>
  <c r="S20" i="39" s="1"/>
  <c r="R19" i="39"/>
  <c r="M19" i="39"/>
  <c r="S19" i="39" s="1"/>
  <c r="R18" i="39"/>
  <c r="M18" i="39"/>
  <c r="S18" i="39" s="1"/>
  <c r="R17" i="39"/>
  <c r="M17" i="39"/>
  <c r="S17" i="39" s="1"/>
  <c r="J16" i="39"/>
  <c r="I16" i="39"/>
  <c r="R15" i="39"/>
  <c r="M15" i="39"/>
  <c r="S15" i="39" s="1"/>
  <c r="R14" i="39"/>
  <c r="M14" i="39"/>
  <c r="S14" i="39" s="1"/>
  <c r="R13" i="39"/>
  <c r="M13" i="39"/>
  <c r="S13" i="39" s="1"/>
  <c r="S12" i="39"/>
  <c r="R12" i="39"/>
  <c r="M12" i="39"/>
  <c r="R11" i="39"/>
  <c r="M11" i="39"/>
  <c r="S11" i="39" s="1"/>
  <c r="R10" i="39"/>
  <c r="M10" i="39"/>
  <c r="S10" i="39" s="1"/>
  <c r="R9" i="39"/>
  <c r="M9" i="39"/>
  <c r="S9" i="39" s="1"/>
  <c r="R8" i="39"/>
  <c r="M8" i="39"/>
  <c r="S8" i="39" s="1"/>
  <c r="R7" i="39"/>
  <c r="M7" i="39"/>
  <c r="S7" i="39" s="1"/>
  <c r="R6" i="39"/>
  <c r="M6" i="39"/>
  <c r="S6" i="39" s="1"/>
  <c r="R5" i="39"/>
  <c r="M5" i="39"/>
  <c r="S5" i="39" s="1"/>
  <c r="R4" i="39"/>
  <c r="M4" i="39"/>
  <c r="S4" i="39" s="1"/>
  <c r="H56" i="26"/>
  <c r="I29" i="25"/>
  <c r="H30" i="29"/>
  <c r="I56" i="39" l="1"/>
  <c r="R29" i="42"/>
  <c r="S63" i="41"/>
  <c r="R23" i="41"/>
  <c r="R33" i="41"/>
  <c r="R63" i="41"/>
  <c r="S16" i="39"/>
  <c r="R78" i="20"/>
  <c r="S78" i="20"/>
  <c r="R103" i="20"/>
  <c r="S103" i="20"/>
  <c r="I43" i="43"/>
  <c r="R42" i="43"/>
  <c r="R29" i="43"/>
  <c r="S16" i="43"/>
  <c r="R16" i="43"/>
  <c r="S42" i="43"/>
  <c r="S29" i="43"/>
  <c r="R42" i="42"/>
  <c r="I43" i="42"/>
  <c r="R16" i="42"/>
  <c r="S42" i="42"/>
  <c r="S16" i="42"/>
  <c r="S29" i="42"/>
  <c r="S53" i="41"/>
  <c r="R53" i="41"/>
  <c r="S13" i="41"/>
  <c r="R43" i="41"/>
  <c r="R13" i="41"/>
  <c r="S23" i="41"/>
  <c r="S33" i="41"/>
  <c r="S43" i="41"/>
  <c r="R29" i="40"/>
  <c r="R16" i="40"/>
  <c r="I30" i="40"/>
  <c r="S29" i="40"/>
  <c r="S16" i="40"/>
  <c r="R55" i="39"/>
  <c r="S55" i="39"/>
  <c r="R42" i="39"/>
  <c r="R29" i="39"/>
  <c r="R16" i="39"/>
  <c r="S29" i="39"/>
  <c r="S42" i="39"/>
  <c r="H74" i="39" l="1"/>
  <c r="T42" i="39" s="1"/>
  <c r="H80" i="41"/>
  <c r="H60" i="42"/>
  <c r="H48" i="40"/>
  <c r="T16" i="40" s="1"/>
  <c r="H47" i="40"/>
  <c r="H81" i="41"/>
  <c r="H60" i="43"/>
  <c r="H61" i="43"/>
  <c r="T42" i="43" s="1"/>
  <c r="H61" i="42"/>
  <c r="T42" i="42" s="1"/>
  <c r="H73" i="39"/>
  <c r="J54" i="37"/>
  <c r="J153" i="20"/>
  <c r="I153" i="20"/>
  <c r="I53" i="20"/>
  <c r="J53" i="20"/>
  <c r="J28" i="20"/>
  <c r="I28" i="20"/>
  <c r="J172" i="20"/>
  <c r="I172" i="20"/>
  <c r="J16" i="15"/>
  <c r="J29" i="15"/>
  <c r="I29" i="15"/>
  <c r="I16" i="15"/>
  <c r="J42" i="15"/>
  <c r="I42" i="15"/>
  <c r="I43" i="15" s="1"/>
  <c r="J16" i="26"/>
  <c r="I16" i="26"/>
  <c r="J29" i="26"/>
  <c r="I29" i="26"/>
  <c r="J42" i="26"/>
  <c r="I42" i="26"/>
  <c r="R17" i="25"/>
  <c r="M17" i="25"/>
  <c r="J29" i="25"/>
  <c r="J16" i="25"/>
  <c r="I16" i="25"/>
  <c r="I30" i="25" s="1"/>
  <c r="R4" i="29"/>
  <c r="J16" i="29"/>
  <c r="I16" i="29"/>
  <c r="I43" i="26" l="1"/>
  <c r="T59" i="41"/>
  <c r="T58" i="41"/>
  <c r="T61" i="41"/>
  <c r="T57" i="41"/>
  <c r="T56" i="41"/>
  <c r="T62" i="41"/>
  <c r="T60" i="41"/>
  <c r="H62" i="43"/>
  <c r="I62" i="43" s="1"/>
  <c r="T29" i="43"/>
  <c r="I54" i="43"/>
  <c r="I53" i="43"/>
  <c r="I61" i="43"/>
  <c r="I52" i="43"/>
  <c r="I55" i="43"/>
  <c r="I51" i="43"/>
  <c r="I50" i="43"/>
  <c r="I49" i="43"/>
  <c r="T21" i="43"/>
  <c r="T37" i="43"/>
  <c r="T34" i="43"/>
  <c r="T28" i="43"/>
  <c r="T39" i="43"/>
  <c r="T4" i="43"/>
  <c r="T41" i="43"/>
  <c r="T5" i="43"/>
  <c r="T12" i="43"/>
  <c r="T7" i="43"/>
  <c r="T36" i="43"/>
  <c r="T6" i="43"/>
  <c r="T26" i="43"/>
  <c r="T19" i="43"/>
  <c r="T9" i="43"/>
  <c r="T11" i="43"/>
  <c r="T18" i="43"/>
  <c r="T20" i="43"/>
  <c r="T24" i="43"/>
  <c r="T25" i="43"/>
  <c r="T40" i="43"/>
  <c r="T38" i="43"/>
  <c r="T32" i="43"/>
  <c r="T15" i="43"/>
  <c r="T22" i="43"/>
  <c r="I56" i="43"/>
  <c r="T30" i="43"/>
  <c r="T35" i="43"/>
  <c r="T13" i="43"/>
  <c r="T8" i="43"/>
  <c r="T10" i="43"/>
  <c r="T23" i="43"/>
  <c r="T27" i="43"/>
  <c r="T14" i="43"/>
  <c r="T31" i="43"/>
  <c r="T16" i="43"/>
  <c r="T17" i="43"/>
  <c r="T33" i="43"/>
  <c r="T29" i="42"/>
  <c r="T16" i="42"/>
  <c r="I54" i="42"/>
  <c r="I53" i="42"/>
  <c r="I61" i="42"/>
  <c r="I52" i="42"/>
  <c r="I49" i="42"/>
  <c r="I55" i="42"/>
  <c r="I51" i="42"/>
  <c r="I50" i="42"/>
  <c r="T5" i="42"/>
  <c r="T23" i="42"/>
  <c r="T30" i="42"/>
  <c r="T24" i="42"/>
  <c r="T31" i="42"/>
  <c r="T6" i="42"/>
  <c r="T9" i="42"/>
  <c r="T34" i="42"/>
  <c r="H62" i="42"/>
  <c r="I62" i="42" s="1"/>
  <c r="T35" i="42"/>
  <c r="T18" i="42"/>
  <c r="T38" i="42"/>
  <c r="T32" i="42"/>
  <c r="T39" i="42"/>
  <c r="T26" i="42"/>
  <c r="T28" i="42"/>
  <c r="T25" i="42"/>
  <c r="T37" i="42"/>
  <c r="T20" i="42"/>
  <c r="T41" i="42"/>
  <c r="T14" i="42"/>
  <c r="T19" i="42"/>
  <c r="T15" i="42"/>
  <c r="T12" i="42"/>
  <c r="T8" i="42"/>
  <c r="T10" i="42"/>
  <c r="T22" i="42"/>
  <c r="I56" i="42"/>
  <c r="T40" i="42"/>
  <c r="T27" i="42"/>
  <c r="T33" i="42"/>
  <c r="T36" i="42"/>
  <c r="T7" i="42"/>
  <c r="T11" i="42"/>
  <c r="T21" i="42"/>
  <c r="T4" i="42"/>
  <c r="T17" i="42"/>
  <c r="T13" i="42"/>
  <c r="T29" i="40"/>
  <c r="I41" i="40"/>
  <c r="I40" i="40"/>
  <c r="I48" i="40"/>
  <c r="I39" i="40"/>
  <c r="I37" i="40"/>
  <c r="I38" i="40"/>
  <c r="I36" i="40"/>
  <c r="I42" i="40"/>
  <c r="T15" i="40"/>
  <c r="T13" i="40"/>
  <c r="T20" i="40"/>
  <c r="T18" i="40"/>
  <c r="T27" i="40"/>
  <c r="T22" i="40"/>
  <c r="T21" i="40"/>
  <c r="T12" i="40"/>
  <c r="T28" i="40"/>
  <c r="T5" i="40"/>
  <c r="T4" i="40"/>
  <c r="T14" i="40"/>
  <c r="T7" i="40"/>
  <c r="T17" i="40"/>
  <c r="T23" i="40"/>
  <c r="T26" i="40"/>
  <c r="T19" i="40"/>
  <c r="T8" i="40"/>
  <c r="I43" i="40"/>
  <c r="T25" i="40"/>
  <c r="T6" i="40"/>
  <c r="T24" i="40"/>
  <c r="T11" i="40"/>
  <c r="T10" i="40"/>
  <c r="T9" i="40"/>
  <c r="H49" i="40"/>
  <c r="I49" i="40" s="1"/>
  <c r="I67" i="39"/>
  <c r="I66" i="39"/>
  <c r="I74" i="39"/>
  <c r="I65" i="39"/>
  <c r="I63" i="39"/>
  <c r="I64" i="39"/>
  <c r="I62" i="39"/>
  <c r="I68" i="39"/>
  <c r="T16" i="39"/>
  <c r="T36" i="39"/>
  <c r="T53" i="39"/>
  <c r="T49" i="39"/>
  <c r="T12" i="39"/>
  <c r="T26" i="39"/>
  <c r="T6" i="39"/>
  <c r="T40" i="39"/>
  <c r="T8" i="39"/>
  <c r="T31" i="39"/>
  <c r="T19" i="39"/>
  <c r="T48" i="39"/>
  <c r="T15" i="39"/>
  <c r="T45" i="39"/>
  <c r="T30" i="39"/>
  <c r="T20" i="39"/>
  <c r="T21" i="39"/>
  <c r="I69" i="39"/>
  <c r="T11" i="39"/>
  <c r="T44" i="39"/>
  <c r="T23" i="39"/>
  <c r="T22" i="39"/>
  <c r="T39" i="39"/>
  <c r="T9" i="39"/>
  <c r="T51" i="39"/>
  <c r="T38" i="39"/>
  <c r="T33" i="39"/>
  <c r="T43" i="39"/>
  <c r="T32" i="39"/>
  <c r="T10" i="39"/>
  <c r="T55" i="39"/>
  <c r="T17" i="39"/>
  <c r="T13" i="39"/>
  <c r="T7" i="39"/>
  <c r="T34" i="39"/>
  <c r="T50" i="39"/>
  <c r="T25" i="39"/>
  <c r="T46" i="39"/>
  <c r="T27" i="39"/>
  <c r="T47" i="39"/>
  <c r="T4" i="39"/>
  <c r="T41" i="39"/>
  <c r="T24" i="39"/>
  <c r="T14" i="39"/>
  <c r="T35" i="39"/>
  <c r="T52" i="39"/>
  <c r="T28" i="39"/>
  <c r="T54" i="39"/>
  <c r="T37" i="39"/>
  <c r="T18" i="39"/>
  <c r="T5" i="39"/>
  <c r="H75" i="39"/>
  <c r="I75" i="39" s="1"/>
  <c r="T29" i="39"/>
  <c r="H24" i="38"/>
  <c r="J10" i="38"/>
  <c r="R8" i="38"/>
  <c r="S8" i="38"/>
  <c r="R7" i="38"/>
  <c r="S7" i="38"/>
  <c r="R5" i="38"/>
  <c r="M5" i="38"/>
  <c r="S5" i="38" s="1"/>
  <c r="R4" i="38"/>
  <c r="M4" i="38"/>
  <c r="S4" i="38" s="1"/>
  <c r="M4" i="37"/>
  <c r="R177" i="20"/>
  <c r="R175" i="20"/>
  <c r="R176" i="20"/>
  <c r="R178" i="20"/>
  <c r="R10" i="20"/>
  <c r="R11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9" i="20"/>
  <c r="R30" i="20"/>
  <c r="R31" i="20"/>
  <c r="R32" i="20"/>
  <c r="R33" i="20"/>
  <c r="R34" i="20"/>
  <c r="R35" i="20"/>
  <c r="R36" i="20"/>
  <c r="R37" i="20"/>
  <c r="R38" i="20"/>
  <c r="R39" i="20"/>
  <c r="R40" i="20"/>
  <c r="R41" i="20"/>
  <c r="R42" i="20"/>
  <c r="R43" i="20"/>
  <c r="R44" i="20"/>
  <c r="R45" i="20"/>
  <c r="R46" i="20"/>
  <c r="R47" i="20"/>
  <c r="R48" i="20"/>
  <c r="R49" i="20"/>
  <c r="R50" i="20"/>
  <c r="R51" i="20"/>
  <c r="R52" i="20"/>
  <c r="R104" i="20"/>
  <c r="R105" i="20"/>
  <c r="R106" i="20"/>
  <c r="R107" i="20"/>
  <c r="R108" i="20"/>
  <c r="R109" i="20"/>
  <c r="R110" i="20"/>
  <c r="R111" i="20"/>
  <c r="R112" i="20"/>
  <c r="R113" i="20"/>
  <c r="R114" i="20"/>
  <c r="R115" i="20"/>
  <c r="R116" i="20"/>
  <c r="R117" i="20"/>
  <c r="R118" i="20"/>
  <c r="R119" i="20"/>
  <c r="R120" i="20"/>
  <c r="R121" i="20"/>
  <c r="R122" i="20"/>
  <c r="R123" i="20"/>
  <c r="R124" i="20"/>
  <c r="R125" i="20"/>
  <c r="R126" i="20"/>
  <c r="R129" i="20"/>
  <c r="R130" i="20"/>
  <c r="R131" i="20"/>
  <c r="R132" i="20"/>
  <c r="R133" i="20"/>
  <c r="R134" i="20"/>
  <c r="R135" i="20"/>
  <c r="R136" i="20"/>
  <c r="R137" i="20"/>
  <c r="R138" i="20"/>
  <c r="R139" i="20"/>
  <c r="R140" i="20"/>
  <c r="R141" i="20"/>
  <c r="R142" i="20"/>
  <c r="M10" i="20"/>
  <c r="S10" i="20" s="1"/>
  <c r="M11" i="20"/>
  <c r="S11" i="20" s="1"/>
  <c r="M12" i="20"/>
  <c r="S12" i="20" s="1"/>
  <c r="M13" i="20"/>
  <c r="S13" i="20" s="1"/>
  <c r="M14" i="20"/>
  <c r="S14" i="20" s="1"/>
  <c r="M15" i="20"/>
  <c r="S15" i="20" s="1"/>
  <c r="M16" i="20"/>
  <c r="S16" i="20" s="1"/>
  <c r="M17" i="20"/>
  <c r="S17" i="20" s="1"/>
  <c r="M18" i="20"/>
  <c r="S18" i="20" s="1"/>
  <c r="M19" i="20"/>
  <c r="S19" i="20" s="1"/>
  <c r="M20" i="20"/>
  <c r="S20" i="20" s="1"/>
  <c r="M21" i="20"/>
  <c r="S21" i="20" s="1"/>
  <c r="M22" i="20"/>
  <c r="S22" i="20" s="1"/>
  <c r="M23" i="20"/>
  <c r="S23" i="20" s="1"/>
  <c r="M24" i="20"/>
  <c r="S24" i="20" s="1"/>
  <c r="M25" i="20"/>
  <c r="S25" i="20" s="1"/>
  <c r="M26" i="20"/>
  <c r="S26" i="20" s="1"/>
  <c r="M27" i="20"/>
  <c r="S27" i="20" s="1"/>
  <c r="M29" i="20"/>
  <c r="S29" i="20" s="1"/>
  <c r="M30" i="20"/>
  <c r="S30" i="20" s="1"/>
  <c r="M31" i="20"/>
  <c r="S31" i="20" s="1"/>
  <c r="M32" i="20"/>
  <c r="S32" i="20" s="1"/>
  <c r="M33" i="20"/>
  <c r="S33" i="20" s="1"/>
  <c r="M34" i="20"/>
  <c r="S34" i="20" s="1"/>
  <c r="M35" i="20"/>
  <c r="S35" i="20" s="1"/>
  <c r="M36" i="20"/>
  <c r="S36" i="20" s="1"/>
  <c r="M37" i="20"/>
  <c r="S37" i="20" s="1"/>
  <c r="M38" i="20"/>
  <c r="S38" i="20" s="1"/>
  <c r="M39" i="20"/>
  <c r="S39" i="20" s="1"/>
  <c r="M40" i="20"/>
  <c r="S40" i="20" s="1"/>
  <c r="M41" i="20"/>
  <c r="S41" i="20" s="1"/>
  <c r="M42" i="20"/>
  <c r="S42" i="20" s="1"/>
  <c r="M43" i="20"/>
  <c r="S43" i="20" s="1"/>
  <c r="M44" i="20"/>
  <c r="S44" i="20" s="1"/>
  <c r="M45" i="20"/>
  <c r="S45" i="20" s="1"/>
  <c r="M46" i="20"/>
  <c r="S46" i="20" s="1"/>
  <c r="M47" i="20"/>
  <c r="S47" i="20" s="1"/>
  <c r="M48" i="20"/>
  <c r="S48" i="20" s="1"/>
  <c r="M49" i="20"/>
  <c r="S49" i="20" s="1"/>
  <c r="M50" i="20"/>
  <c r="S50" i="20" s="1"/>
  <c r="M51" i="20"/>
  <c r="S51" i="20" s="1"/>
  <c r="M52" i="20"/>
  <c r="S52" i="20" s="1"/>
  <c r="M104" i="20"/>
  <c r="S104" i="20" s="1"/>
  <c r="M105" i="20"/>
  <c r="S105" i="20" s="1"/>
  <c r="M106" i="20"/>
  <c r="S106" i="20" s="1"/>
  <c r="M107" i="20"/>
  <c r="S107" i="20" s="1"/>
  <c r="M108" i="20"/>
  <c r="S108" i="20" s="1"/>
  <c r="M109" i="20"/>
  <c r="S109" i="20" s="1"/>
  <c r="M110" i="20"/>
  <c r="S110" i="20" s="1"/>
  <c r="M111" i="20"/>
  <c r="S111" i="20" s="1"/>
  <c r="M112" i="20"/>
  <c r="S112" i="20" s="1"/>
  <c r="M113" i="20"/>
  <c r="S113" i="20" s="1"/>
  <c r="M114" i="20"/>
  <c r="S114" i="20" s="1"/>
  <c r="M115" i="20"/>
  <c r="S115" i="20" s="1"/>
  <c r="M116" i="20"/>
  <c r="S116" i="20" s="1"/>
  <c r="M117" i="20"/>
  <c r="S117" i="20" s="1"/>
  <c r="M118" i="20"/>
  <c r="S118" i="20" s="1"/>
  <c r="M119" i="20"/>
  <c r="S119" i="20" s="1"/>
  <c r="M120" i="20"/>
  <c r="S120" i="20" s="1"/>
  <c r="M121" i="20"/>
  <c r="S121" i="20" s="1"/>
  <c r="M122" i="20"/>
  <c r="S122" i="20" s="1"/>
  <c r="M123" i="20"/>
  <c r="S123" i="20" s="1"/>
  <c r="M124" i="20"/>
  <c r="S124" i="20" s="1"/>
  <c r="M125" i="20"/>
  <c r="S125" i="20" s="1"/>
  <c r="M126" i="20"/>
  <c r="S126" i="20" s="1"/>
  <c r="M129" i="20"/>
  <c r="S129" i="20" s="1"/>
  <c r="M130" i="20"/>
  <c r="S130" i="20" s="1"/>
  <c r="M131" i="20"/>
  <c r="S131" i="20" s="1"/>
  <c r="M132" i="20"/>
  <c r="S132" i="20" s="1"/>
  <c r="M133" i="20"/>
  <c r="S133" i="20" s="1"/>
  <c r="M134" i="20"/>
  <c r="S134" i="20" s="1"/>
  <c r="M135" i="20"/>
  <c r="S135" i="20" s="1"/>
  <c r="M136" i="20"/>
  <c r="S136" i="20" s="1"/>
  <c r="M137" i="20"/>
  <c r="S137" i="20" s="1"/>
  <c r="M138" i="20"/>
  <c r="S138" i="20" s="1"/>
  <c r="M139" i="20"/>
  <c r="S139" i="20" s="1"/>
  <c r="M140" i="20"/>
  <c r="S140" i="20" s="1"/>
  <c r="M141" i="20"/>
  <c r="S141" i="20" s="1"/>
  <c r="M142" i="20"/>
  <c r="S142" i="20" s="1"/>
  <c r="M143" i="20"/>
  <c r="M144" i="20"/>
  <c r="M145" i="20"/>
  <c r="M146" i="20"/>
  <c r="M147" i="20"/>
  <c r="M148" i="20"/>
  <c r="M149" i="20"/>
  <c r="M150" i="20"/>
  <c r="M151" i="20"/>
  <c r="M152" i="20"/>
  <c r="M154" i="20"/>
  <c r="M155" i="20"/>
  <c r="M156" i="20"/>
  <c r="R17" i="15"/>
  <c r="R18" i="15"/>
  <c r="R19" i="15"/>
  <c r="R20" i="15"/>
  <c r="R21" i="15"/>
  <c r="R22" i="15"/>
  <c r="R23" i="15"/>
  <c r="R24" i="15"/>
  <c r="R25" i="15"/>
  <c r="R26" i="15"/>
  <c r="R27" i="15"/>
  <c r="R28" i="15"/>
  <c r="M17" i="15"/>
  <c r="S17" i="15" s="1"/>
  <c r="M18" i="15"/>
  <c r="S18" i="15" s="1"/>
  <c r="M19" i="15"/>
  <c r="S19" i="15" s="1"/>
  <c r="M20" i="15"/>
  <c r="S20" i="15" s="1"/>
  <c r="M21" i="15"/>
  <c r="S21" i="15" s="1"/>
  <c r="M22" i="15"/>
  <c r="S22" i="15" s="1"/>
  <c r="M23" i="15"/>
  <c r="S23" i="15" s="1"/>
  <c r="M24" i="15"/>
  <c r="S24" i="15" s="1"/>
  <c r="M25" i="15"/>
  <c r="S25" i="15" s="1"/>
  <c r="M26" i="15"/>
  <c r="S26" i="15" s="1"/>
  <c r="M27" i="15"/>
  <c r="S27" i="15" s="1"/>
  <c r="M28" i="15"/>
  <c r="S28" i="15" s="1"/>
  <c r="R11" i="29"/>
  <c r="R10" i="29"/>
  <c r="R15" i="29"/>
  <c r="M15" i="29"/>
  <c r="S15" i="29" s="1"/>
  <c r="R14" i="29"/>
  <c r="M14" i="29"/>
  <c r="R13" i="29"/>
  <c r="M13" i="29"/>
  <c r="S13" i="29" s="1"/>
  <c r="R12" i="29"/>
  <c r="M12" i="29"/>
  <c r="S12" i="29" s="1"/>
  <c r="M11" i="29"/>
  <c r="M10" i="29"/>
  <c r="R9" i="29"/>
  <c r="M9" i="29"/>
  <c r="S9" i="29" s="1"/>
  <c r="R8" i="29"/>
  <c r="M8" i="29"/>
  <c r="R7" i="29"/>
  <c r="M7" i="29"/>
  <c r="S7" i="29" s="1"/>
  <c r="R6" i="29"/>
  <c r="M6" i="29"/>
  <c r="R5" i="29"/>
  <c r="M5" i="29"/>
  <c r="S5" i="29" s="1"/>
  <c r="M4" i="29"/>
  <c r="S4" i="29" s="1"/>
  <c r="S53" i="20" l="1"/>
  <c r="R16" i="29"/>
  <c r="H34" i="29" s="1"/>
  <c r="R53" i="20"/>
  <c r="R29" i="15"/>
  <c r="S29" i="15"/>
  <c r="R10" i="38"/>
  <c r="H28" i="38" s="1"/>
  <c r="S10" i="38"/>
  <c r="S4" i="37"/>
  <c r="S54" i="37" s="1"/>
  <c r="R4" i="37"/>
  <c r="R54" i="37" s="1"/>
  <c r="H72" i="37" s="1"/>
  <c r="S6" i="29"/>
  <c r="S10" i="29"/>
  <c r="S14" i="29"/>
  <c r="S11" i="29"/>
  <c r="S8" i="29"/>
  <c r="S16" i="29" l="1"/>
  <c r="H35" i="29" s="1"/>
  <c r="I23" i="29" s="1"/>
  <c r="H29" i="38"/>
  <c r="T54" i="37" l="1"/>
  <c r="T52" i="37"/>
  <c r="T48" i="37"/>
  <c r="T27" i="37"/>
  <c r="T50" i="37"/>
  <c r="T18" i="37"/>
  <c r="T37" i="37"/>
  <c r="T5" i="37"/>
  <c r="T40" i="37"/>
  <c r="T12" i="37"/>
  <c r="T23" i="37"/>
  <c r="T46" i="37"/>
  <c r="T14" i="37"/>
  <c r="T33" i="37"/>
  <c r="T45" i="37"/>
  <c r="T32" i="37"/>
  <c r="T51" i="37"/>
  <c r="T19" i="37"/>
  <c r="T42" i="37"/>
  <c r="T10" i="37"/>
  <c r="T29" i="37"/>
  <c r="T26" i="37"/>
  <c r="T28" i="37"/>
  <c r="T47" i="37"/>
  <c r="T15" i="37"/>
  <c r="T38" i="37"/>
  <c r="T6" i="37"/>
  <c r="T25" i="37"/>
  <c r="T35" i="37"/>
  <c r="T16" i="37"/>
  <c r="T43" i="37"/>
  <c r="T11" i="37"/>
  <c r="T34" i="37"/>
  <c r="T53" i="37"/>
  <c r="T21" i="37"/>
  <c r="T44" i="37"/>
  <c r="T39" i="37"/>
  <c r="T7" i="37"/>
  <c r="T30" i="37"/>
  <c r="T49" i="37"/>
  <c r="T17" i="37"/>
  <c r="T36" i="37"/>
  <c r="T13" i="37"/>
  <c r="T8" i="37"/>
  <c r="T31" i="37"/>
  <c r="T24" i="37"/>
  <c r="T22" i="37"/>
  <c r="T41" i="37"/>
  <c r="T9" i="37"/>
  <c r="T20" i="37"/>
  <c r="I28" i="29"/>
  <c r="I27" i="29"/>
  <c r="I29" i="29"/>
  <c r="H36" i="29"/>
  <c r="I36" i="29" s="1"/>
  <c r="T16" i="29"/>
  <c r="I22" i="38"/>
  <c r="I21" i="38"/>
  <c r="I29" i="38"/>
  <c r="I20" i="38"/>
  <c r="I19" i="38"/>
  <c r="I18" i="38"/>
  <c r="I17" i="38"/>
  <c r="I23" i="38"/>
  <c r="T7" i="38"/>
  <c r="H30" i="38"/>
  <c r="I30" i="38" s="1"/>
  <c r="I24" i="38"/>
  <c r="T8" i="38"/>
  <c r="T4" i="38"/>
  <c r="T5" i="38"/>
  <c r="T10" i="38"/>
  <c r="I66" i="37"/>
  <c r="I65" i="37"/>
  <c r="I73" i="37"/>
  <c r="I64" i="37"/>
  <c r="I63" i="37"/>
  <c r="I62" i="37"/>
  <c r="I61" i="37"/>
  <c r="I67" i="37"/>
  <c r="T4" i="37"/>
  <c r="H74" i="37"/>
  <c r="I74" i="37" s="1"/>
  <c r="I68" i="37"/>
  <c r="T6" i="29"/>
  <c r="T14" i="29"/>
  <c r="T13" i="29"/>
  <c r="T11" i="29"/>
  <c r="T12" i="29"/>
  <c r="T7" i="29"/>
  <c r="T5" i="29" l="1"/>
  <c r="T10" i="29"/>
  <c r="I26" i="29"/>
  <c r="T4" i="29"/>
  <c r="I24" i="29"/>
  <c r="T15" i="29"/>
  <c r="I35" i="29"/>
  <c r="T8" i="29"/>
  <c r="T9" i="29"/>
  <c r="I25" i="29"/>
  <c r="I30" i="29"/>
  <c r="R41" i="26" l="1"/>
  <c r="M41" i="26"/>
  <c r="S41" i="26" s="1"/>
  <c r="R40" i="26"/>
  <c r="M40" i="26"/>
  <c r="S40" i="26" s="1"/>
  <c r="R39" i="26"/>
  <c r="M39" i="26"/>
  <c r="S39" i="26" s="1"/>
  <c r="R38" i="26"/>
  <c r="M38" i="26"/>
  <c r="S38" i="26" s="1"/>
  <c r="R37" i="26"/>
  <c r="M37" i="26"/>
  <c r="S37" i="26" s="1"/>
  <c r="R36" i="26"/>
  <c r="M36" i="26"/>
  <c r="S36" i="26" s="1"/>
  <c r="R35" i="26"/>
  <c r="M35" i="26"/>
  <c r="S35" i="26" s="1"/>
  <c r="R34" i="26"/>
  <c r="M34" i="26"/>
  <c r="S34" i="26" s="1"/>
  <c r="R33" i="26"/>
  <c r="M33" i="26"/>
  <c r="S33" i="26" s="1"/>
  <c r="R32" i="26"/>
  <c r="M32" i="26"/>
  <c r="S32" i="26" s="1"/>
  <c r="R31" i="26"/>
  <c r="M31" i="26"/>
  <c r="S31" i="26" s="1"/>
  <c r="R30" i="26"/>
  <c r="M30" i="26"/>
  <c r="S30" i="26" s="1"/>
  <c r="R28" i="26"/>
  <c r="M28" i="26"/>
  <c r="S28" i="26" s="1"/>
  <c r="R27" i="26"/>
  <c r="M27" i="26"/>
  <c r="S27" i="26" s="1"/>
  <c r="R26" i="26"/>
  <c r="M26" i="26"/>
  <c r="S26" i="26" s="1"/>
  <c r="R25" i="26"/>
  <c r="M25" i="26"/>
  <c r="S25" i="26" s="1"/>
  <c r="R24" i="26"/>
  <c r="M24" i="26"/>
  <c r="S24" i="26" s="1"/>
  <c r="R23" i="26"/>
  <c r="M23" i="26"/>
  <c r="S23" i="26" s="1"/>
  <c r="R22" i="26"/>
  <c r="M22" i="26"/>
  <c r="S22" i="26" s="1"/>
  <c r="R21" i="26"/>
  <c r="M21" i="26"/>
  <c r="S21" i="26" s="1"/>
  <c r="R20" i="26"/>
  <c r="M20" i="26"/>
  <c r="S20" i="26" s="1"/>
  <c r="R19" i="26"/>
  <c r="M19" i="26"/>
  <c r="S19" i="26" s="1"/>
  <c r="R18" i="26"/>
  <c r="M18" i="26"/>
  <c r="S18" i="26" s="1"/>
  <c r="R17" i="26"/>
  <c r="M17" i="26"/>
  <c r="S17" i="26" s="1"/>
  <c r="R15" i="26"/>
  <c r="M15" i="26"/>
  <c r="S15" i="26" s="1"/>
  <c r="R14" i="26"/>
  <c r="M14" i="26"/>
  <c r="S14" i="26" s="1"/>
  <c r="R13" i="26"/>
  <c r="M13" i="26"/>
  <c r="S13" i="26" s="1"/>
  <c r="R12" i="26"/>
  <c r="M12" i="26"/>
  <c r="S12" i="26" s="1"/>
  <c r="R11" i="26"/>
  <c r="M11" i="26"/>
  <c r="S11" i="26" s="1"/>
  <c r="M10" i="26"/>
  <c r="S10" i="26" s="1"/>
  <c r="R9" i="26"/>
  <c r="M9" i="26"/>
  <c r="S9" i="26" s="1"/>
  <c r="R8" i="26"/>
  <c r="M8" i="26"/>
  <c r="S8" i="26" s="1"/>
  <c r="R7" i="26"/>
  <c r="M7" i="26"/>
  <c r="S7" i="26" s="1"/>
  <c r="R6" i="26"/>
  <c r="M6" i="26"/>
  <c r="S6" i="26" s="1"/>
  <c r="R5" i="26"/>
  <c r="M5" i="26"/>
  <c r="S5" i="26" s="1"/>
  <c r="R4" i="26"/>
  <c r="M4" i="26"/>
  <c r="S4" i="26" s="1"/>
  <c r="H43" i="25"/>
  <c r="R28" i="25"/>
  <c r="M28" i="25"/>
  <c r="S28" i="25" s="1"/>
  <c r="R27" i="25"/>
  <c r="M27" i="25"/>
  <c r="S27" i="25" s="1"/>
  <c r="R26" i="25"/>
  <c r="M26" i="25"/>
  <c r="S26" i="25" s="1"/>
  <c r="R25" i="25"/>
  <c r="M25" i="25"/>
  <c r="S25" i="25" s="1"/>
  <c r="R24" i="25"/>
  <c r="M24" i="25"/>
  <c r="S24" i="25" s="1"/>
  <c r="R23" i="25"/>
  <c r="M23" i="25"/>
  <c r="S23" i="25" s="1"/>
  <c r="R22" i="25"/>
  <c r="M22" i="25"/>
  <c r="S22" i="25" s="1"/>
  <c r="R21" i="25"/>
  <c r="M21" i="25"/>
  <c r="S21" i="25" s="1"/>
  <c r="R20" i="25"/>
  <c r="M20" i="25"/>
  <c r="S20" i="25" s="1"/>
  <c r="R19" i="25"/>
  <c r="M19" i="25"/>
  <c r="S19" i="25" s="1"/>
  <c r="R18" i="25"/>
  <c r="M18" i="25"/>
  <c r="S18" i="25" s="1"/>
  <c r="S17" i="25"/>
  <c r="R15" i="25"/>
  <c r="M15" i="25"/>
  <c r="S15" i="25" s="1"/>
  <c r="R14" i="25"/>
  <c r="M14" i="25"/>
  <c r="S14" i="25" s="1"/>
  <c r="R13" i="25"/>
  <c r="M13" i="25"/>
  <c r="S13" i="25" s="1"/>
  <c r="R12" i="25"/>
  <c r="M12" i="25"/>
  <c r="S12" i="25" s="1"/>
  <c r="R11" i="25"/>
  <c r="M11" i="25"/>
  <c r="S11" i="25" s="1"/>
  <c r="M10" i="25"/>
  <c r="S10" i="25" s="1"/>
  <c r="R10" i="25"/>
  <c r="R9" i="25"/>
  <c r="M9" i="25"/>
  <c r="S9" i="25" s="1"/>
  <c r="R8" i="25"/>
  <c r="M8" i="25"/>
  <c r="S8" i="25" s="1"/>
  <c r="R7" i="25"/>
  <c r="M7" i="25"/>
  <c r="S7" i="25" s="1"/>
  <c r="R6" i="25"/>
  <c r="M6" i="25"/>
  <c r="S6" i="25" s="1"/>
  <c r="R5" i="25"/>
  <c r="M5" i="25"/>
  <c r="S5" i="25" s="1"/>
  <c r="R4" i="25"/>
  <c r="M4" i="25"/>
  <c r="S4" i="25" s="1"/>
  <c r="R42" i="26" l="1"/>
  <c r="H60" i="26" s="1"/>
  <c r="S29" i="26"/>
  <c r="S42" i="26"/>
  <c r="R29" i="26"/>
  <c r="S16" i="25"/>
  <c r="S16" i="26"/>
  <c r="S29" i="25"/>
  <c r="R29" i="25"/>
  <c r="R16" i="25"/>
  <c r="R10" i="26"/>
  <c r="R16" i="26" s="1"/>
  <c r="H48" i="25" l="1"/>
  <c r="I36" i="25" s="1"/>
  <c r="H61" i="26"/>
  <c r="H47" i="25"/>
  <c r="H62" i="26"/>
  <c r="M5" i="20"/>
  <c r="M6" i="20"/>
  <c r="M7" i="20"/>
  <c r="M8" i="20"/>
  <c r="M9" i="20"/>
  <c r="M171" i="20"/>
  <c r="M173" i="20"/>
  <c r="M174" i="20"/>
  <c r="M175" i="20"/>
  <c r="S175" i="20" s="1"/>
  <c r="M176" i="20"/>
  <c r="S176" i="20" s="1"/>
  <c r="M177" i="20"/>
  <c r="S177" i="20" s="1"/>
  <c r="M178" i="20"/>
  <c r="S178" i="20" s="1"/>
  <c r="M188" i="20"/>
  <c r="S188" i="20" s="1"/>
  <c r="M4" i="20"/>
  <c r="M4" i="15"/>
  <c r="M5" i="15"/>
  <c r="T16" i="25" l="1"/>
  <c r="H49" i="25"/>
  <c r="I49" i="25" s="1"/>
  <c r="T16" i="26"/>
  <c r="T29" i="26"/>
  <c r="T42" i="26"/>
  <c r="T29" i="25"/>
  <c r="I54" i="26"/>
  <c r="I53" i="26"/>
  <c r="I61" i="26"/>
  <c r="I52" i="26"/>
  <c r="I51" i="26"/>
  <c r="I50" i="26"/>
  <c r="I49" i="26"/>
  <c r="I55" i="26"/>
  <c r="T7" i="26"/>
  <c r="T30" i="26"/>
  <c r="T35" i="26"/>
  <c r="T19" i="26"/>
  <c r="T39" i="26"/>
  <c r="T33" i="26"/>
  <c r="T25" i="26"/>
  <c r="T6" i="26"/>
  <c r="T12" i="26"/>
  <c r="T14" i="26"/>
  <c r="T5" i="26"/>
  <c r="T11" i="26"/>
  <c r="T32" i="26"/>
  <c r="T22" i="26"/>
  <c r="T4" i="26"/>
  <c r="T28" i="26"/>
  <c r="T21" i="26"/>
  <c r="T27" i="26"/>
  <c r="T36" i="26"/>
  <c r="T10" i="26"/>
  <c r="T23" i="26"/>
  <c r="T13" i="26"/>
  <c r="T20" i="26"/>
  <c r="T18" i="26"/>
  <c r="T31" i="26"/>
  <c r="T37" i="26"/>
  <c r="T15" i="26"/>
  <c r="T38" i="26"/>
  <c r="I56" i="26"/>
  <c r="T9" i="26"/>
  <c r="T40" i="26"/>
  <c r="T8" i="26"/>
  <c r="T41" i="26"/>
  <c r="T34" i="26"/>
  <c r="T24" i="26"/>
  <c r="T17" i="26"/>
  <c r="T26" i="26"/>
  <c r="I62" i="26"/>
  <c r="I48" i="25"/>
  <c r="I39" i="25"/>
  <c r="I37" i="25"/>
  <c r="I38" i="25"/>
  <c r="I42" i="25"/>
  <c r="I41" i="25"/>
  <c r="I40" i="25"/>
  <c r="T15" i="25"/>
  <c r="T22" i="25"/>
  <c r="T4" i="25"/>
  <c r="T7" i="25"/>
  <c r="T25" i="25"/>
  <c r="T10" i="25"/>
  <c r="T13" i="25"/>
  <c r="T18" i="25"/>
  <c r="T21" i="25"/>
  <c r="T9" i="25"/>
  <c r="T23" i="25"/>
  <c r="T17" i="25"/>
  <c r="T26" i="25"/>
  <c r="T20" i="25"/>
  <c r="T28" i="25"/>
  <c r="T12" i="25"/>
  <c r="I43" i="25"/>
  <c r="T5" i="25"/>
  <c r="T11" i="25"/>
  <c r="T19" i="25"/>
  <c r="T8" i="25"/>
  <c r="T24" i="25"/>
  <c r="T14" i="25"/>
  <c r="T6" i="25"/>
  <c r="T27" i="25"/>
  <c r="R174" i="20" l="1"/>
  <c r="S174" i="20"/>
  <c r="R173" i="20"/>
  <c r="S173" i="20"/>
  <c r="S191" i="20" s="1"/>
  <c r="R171" i="20"/>
  <c r="R170" i="20"/>
  <c r="R169" i="20"/>
  <c r="S169" i="20"/>
  <c r="R156" i="20"/>
  <c r="R155" i="20"/>
  <c r="R154" i="20"/>
  <c r="R152" i="20"/>
  <c r="R151" i="20"/>
  <c r="R150" i="20"/>
  <c r="R149" i="20"/>
  <c r="R148" i="20"/>
  <c r="R147" i="20"/>
  <c r="R146" i="20"/>
  <c r="R145" i="20"/>
  <c r="R144" i="20"/>
  <c r="R143" i="20"/>
  <c r="R9" i="20"/>
  <c r="S9" i="20"/>
  <c r="R8" i="20"/>
  <c r="R7" i="20"/>
  <c r="R6" i="20"/>
  <c r="R5" i="20"/>
  <c r="R4" i="20"/>
  <c r="R4" i="15"/>
  <c r="R5" i="15"/>
  <c r="R6" i="15"/>
  <c r="R7" i="15"/>
  <c r="R8" i="15"/>
  <c r="R9" i="15"/>
  <c r="R11" i="15"/>
  <c r="R12" i="15"/>
  <c r="R13" i="15"/>
  <c r="R14" i="15"/>
  <c r="R15" i="15"/>
  <c r="R30" i="15"/>
  <c r="R31" i="15"/>
  <c r="R32" i="15"/>
  <c r="R33" i="15"/>
  <c r="R34" i="15"/>
  <c r="R35" i="15"/>
  <c r="R36" i="15"/>
  <c r="R37" i="15"/>
  <c r="R38" i="15"/>
  <c r="R39" i="15"/>
  <c r="R40" i="15"/>
  <c r="R41" i="15"/>
  <c r="S5" i="15"/>
  <c r="M6" i="15"/>
  <c r="M7" i="15"/>
  <c r="M8" i="15"/>
  <c r="S8" i="15" s="1"/>
  <c r="M9" i="15"/>
  <c r="S9" i="15" s="1"/>
  <c r="M10" i="15"/>
  <c r="M11" i="15"/>
  <c r="M12" i="15"/>
  <c r="S12" i="15" s="1"/>
  <c r="M13" i="15"/>
  <c r="S13" i="15" s="1"/>
  <c r="M14" i="15"/>
  <c r="M15" i="15"/>
  <c r="M30" i="15"/>
  <c r="S30" i="15" s="1"/>
  <c r="M31" i="15"/>
  <c r="S31" i="15" s="1"/>
  <c r="M32" i="15"/>
  <c r="M33" i="15"/>
  <c r="M34" i="15"/>
  <c r="S34" i="15" s="1"/>
  <c r="M35" i="15"/>
  <c r="S35" i="15" s="1"/>
  <c r="M36" i="15"/>
  <c r="M37" i="15"/>
  <c r="M38" i="15"/>
  <c r="S38" i="15" s="1"/>
  <c r="M39" i="15"/>
  <c r="S39" i="15" s="1"/>
  <c r="M40" i="15"/>
  <c r="M41" i="15"/>
  <c r="R191" i="20" l="1"/>
  <c r="R153" i="20"/>
  <c r="R42" i="15"/>
  <c r="R28" i="20"/>
  <c r="R172" i="20"/>
  <c r="S149" i="20"/>
  <c r="S144" i="20"/>
  <c r="S152" i="20"/>
  <c r="S146" i="20"/>
  <c r="S150" i="20"/>
  <c r="S155" i="20"/>
  <c r="S170" i="20"/>
  <c r="S145" i="20"/>
  <c r="S40" i="15"/>
  <c r="S36" i="15"/>
  <c r="S32" i="15"/>
  <c r="S14" i="15"/>
  <c r="S10" i="15"/>
  <c r="S6" i="15"/>
  <c r="S41" i="15"/>
  <c r="S37" i="15"/>
  <c r="S33" i="15"/>
  <c r="S15" i="15"/>
  <c r="S11" i="15"/>
  <c r="S7" i="15"/>
  <c r="R10" i="15"/>
  <c r="R16" i="15" s="1"/>
  <c r="S7" i="20"/>
  <c r="S6" i="20"/>
  <c r="S4" i="20"/>
  <c r="S5" i="20"/>
  <c r="S8" i="20"/>
  <c r="S154" i="20"/>
  <c r="S147" i="20"/>
  <c r="S156" i="20"/>
  <c r="S171" i="20"/>
  <c r="S143" i="20"/>
  <c r="S148" i="20"/>
  <c r="S151" i="20"/>
  <c r="H203" i="20"/>
  <c r="H60" i="15" l="1"/>
  <c r="S28" i="20"/>
  <c r="S153" i="20"/>
  <c r="S42" i="15"/>
  <c r="S172" i="20"/>
  <c r="S4" i="15"/>
  <c r="S16" i="15" s="1"/>
  <c r="H61" i="15" l="1"/>
  <c r="T16" i="15" s="1"/>
  <c r="T24" i="15"/>
  <c r="T17" i="15"/>
  <c r="T32" i="15"/>
  <c r="T31" i="15"/>
  <c r="T4" i="15"/>
  <c r="T38" i="15" l="1"/>
  <c r="T35" i="15"/>
  <c r="T12" i="15"/>
  <c r="T26" i="15"/>
  <c r="T23" i="15"/>
  <c r="T41" i="15"/>
  <c r="T25" i="15"/>
  <c r="T14" i="15"/>
  <c r="T18" i="15"/>
  <c r="T20" i="15"/>
  <c r="T37" i="15"/>
  <c r="T30" i="15"/>
  <c r="T28" i="15"/>
  <c r="T36" i="15"/>
  <c r="T33" i="15"/>
  <c r="T34" i="15"/>
  <c r="T11" i="15"/>
  <c r="T10" i="15"/>
  <c r="T27" i="15"/>
  <c r="I49" i="15"/>
  <c r="T13" i="15"/>
  <c r="T5" i="15"/>
  <c r="T9" i="15"/>
  <c r="T29" i="15"/>
  <c r="T15" i="15"/>
  <c r="T39" i="15"/>
  <c r="T7" i="15"/>
  <c r="T21" i="15"/>
  <c r="T42" i="15"/>
  <c r="T19" i="15"/>
  <c r="T6" i="15"/>
  <c r="T8" i="15"/>
  <c r="T40" i="15"/>
  <c r="T22" i="15"/>
  <c r="H62" i="15"/>
  <c r="I62" i="15" s="1"/>
  <c r="I61" i="15"/>
  <c r="I55" i="15"/>
  <c r="I52" i="15"/>
  <c r="I50" i="15"/>
  <c r="I54" i="15"/>
  <c r="I51" i="15"/>
  <c r="I53" i="15"/>
  <c r="I56" i="15" l="1"/>
  <c r="T63" i="41" l="1"/>
  <c r="T53" i="41" l="1"/>
  <c r="T44" i="41"/>
  <c r="T43" i="41"/>
  <c r="T31" i="41"/>
  <c r="T33" i="41"/>
  <c r="T23" i="41"/>
  <c r="T17" i="41"/>
  <c r="H82" i="41"/>
  <c r="I82" i="41" s="1"/>
  <c r="T32" i="41"/>
  <c r="T13" i="41"/>
  <c r="T26" i="41"/>
  <c r="T47" i="41"/>
  <c r="T4" i="41"/>
  <c r="T24" i="41"/>
  <c r="T40" i="41"/>
  <c r="T19" i="41"/>
  <c r="T28" i="41"/>
  <c r="T42" i="41"/>
  <c r="I73" i="41"/>
  <c r="T7" i="41"/>
  <c r="T16" i="41"/>
  <c r="T20" i="41"/>
  <c r="I72" i="41"/>
  <c r="T21" i="41"/>
  <c r="T52" i="41"/>
  <c r="I75" i="41"/>
  <c r="T38" i="41"/>
  <c r="I69" i="41"/>
  <c r="T34" i="41"/>
  <c r="T41" i="41"/>
  <c r="T54" i="41"/>
  <c r="T25" i="41"/>
  <c r="T45" i="41"/>
  <c r="T27" i="41"/>
  <c r="T48" i="41"/>
  <c r="I81" i="41"/>
  <c r="T22" i="41"/>
  <c r="T51" i="41"/>
  <c r="I71" i="41"/>
  <c r="T39" i="41"/>
  <c r="T12" i="41"/>
  <c r="I70" i="41"/>
  <c r="T55" i="41"/>
  <c r="T50" i="41"/>
  <c r="T6" i="41"/>
  <c r="T18" i="41"/>
  <c r="T30" i="41"/>
  <c r="T46" i="41"/>
  <c r="T10" i="41"/>
  <c r="T15" i="41"/>
  <c r="T14" i="41"/>
  <c r="T8" i="41"/>
  <c r="I76" i="41"/>
  <c r="T35" i="41"/>
  <c r="T9" i="41"/>
  <c r="T36" i="41"/>
  <c r="I74" i="41"/>
  <c r="T49" i="41"/>
  <c r="T11" i="41"/>
  <c r="T29" i="41"/>
  <c r="T37" i="41"/>
  <c r="T5" i="41"/>
  <c r="T128" i="20"/>
  <c r="T127" i="20"/>
  <c r="T101" i="20"/>
  <c r="T136" i="20"/>
  <c r="T165" i="20"/>
  <c r="I196" i="20"/>
  <c r="T156" i="20"/>
  <c r="T40" i="20"/>
  <c r="T77" i="20"/>
  <c r="T48" i="20"/>
  <c r="T10" i="20"/>
  <c r="T180" i="20"/>
  <c r="T99" i="20"/>
  <c r="T189" i="20"/>
  <c r="T167" i="20"/>
  <c r="T142" i="20"/>
  <c r="T23" i="20"/>
  <c r="T59" i="20"/>
  <c r="T125" i="20"/>
  <c r="T14" i="20"/>
  <c r="T182" i="20"/>
  <c r="T148" i="20"/>
  <c r="T163" i="20"/>
  <c r="T32" i="20"/>
  <c r="T132" i="20"/>
  <c r="T78" i="20"/>
  <c r="T149" i="20"/>
  <c r="T58" i="20"/>
  <c r="T34" i="20"/>
  <c r="T131" i="20"/>
  <c r="T102" i="20"/>
  <c r="T115" i="20"/>
  <c r="T111" i="20"/>
  <c r="T181" i="20"/>
  <c r="T62" i="20"/>
  <c r="T160" i="20"/>
  <c r="T88" i="20"/>
  <c r="T53" i="20"/>
  <c r="T56" i="20"/>
  <c r="T86" i="20"/>
  <c r="T178" i="20"/>
  <c r="T176" i="20"/>
  <c r="T170" i="20"/>
  <c r="T141" i="20"/>
  <c r="T24" i="20"/>
  <c r="T186" i="20"/>
  <c r="T162" i="20"/>
  <c r="T19" i="20"/>
  <c r="T35" i="20"/>
  <c r="T117" i="20"/>
  <c r="T185" i="20"/>
  <c r="T114" i="20"/>
  <c r="T169" i="20"/>
  <c r="T76" i="20"/>
  <c r="T122" i="20"/>
  <c r="T64" i="20"/>
  <c r="T174" i="20"/>
  <c r="T66" i="20"/>
  <c r="T124" i="20"/>
  <c r="T51" i="20"/>
  <c r="T37" i="20"/>
  <c r="T42" i="20"/>
  <c r="T92" i="20"/>
  <c r="T25" i="20"/>
  <c r="T47" i="20"/>
  <c r="T79" i="20"/>
  <c r="T69" i="20"/>
  <c r="T91" i="20"/>
  <c r="T119" i="20"/>
  <c r="T158" i="20"/>
  <c r="T173" i="20"/>
  <c r="T177" i="20"/>
  <c r="T22" i="20"/>
  <c r="T33" i="20"/>
  <c r="T81" i="20"/>
  <c r="T71" i="20"/>
  <c r="T133" i="20"/>
  <c r="T140" i="20"/>
  <c r="T12" i="20"/>
  <c r="T30" i="20"/>
  <c r="T108" i="20"/>
  <c r="T5" i="20"/>
  <c r="T65" i="20"/>
  <c r="T70" i="20"/>
  <c r="T21" i="20"/>
  <c r="T16" i="20"/>
  <c r="T83" i="20"/>
  <c r="T57" i="20"/>
  <c r="T15" i="20"/>
  <c r="T46" i="20"/>
  <c r="T72" i="20"/>
  <c r="T29" i="20"/>
  <c r="T153" i="20"/>
  <c r="T11" i="20"/>
  <c r="T82" i="20"/>
  <c r="T157" i="20"/>
  <c r="T41" i="20"/>
  <c r="T8" i="20"/>
  <c r="T139" i="20"/>
  <c r="T54" i="20"/>
  <c r="T179" i="20"/>
  <c r="T98" i="20"/>
  <c r="T68" i="20"/>
  <c r="T17" i="20"/>
  <c r="T74" i="20"/>
  <c r="T118" i="20"/>
  <c r="T121" i="20"/>
  <c r="T172" i="20"/>
  <c r="T67" i="20"/>
  <c r="I197" i="20"/>
  <c r="T60" i="20"/>
  <c r="I208" i="20"/>
  <c r="T100" i="20"/>
  <c r="T13" i="20"/>
  <c r="T166" i="20"/>
  <c r="T84" i="20"/>
  <c r="T164" i="20"/>
  <c r="T120" i="20"/>
  <c r="T7" i="20"/>
  <c r="T143" i="20"/>
  <c r="T20" i="20"/>
  <c r="T137" i="20"/>
  <c r="T45" i="20"/>
  <c r="T61" i="20"/>
  <c r="T104" i="20"/>
  <c r="T97" i="20"/>
  <c r="T187" i="20"/>
  <c r="T126" i="20"/>
  <c r="T38" i="20"/>
  <c r="T155" i="20"/>
  <c r="T175" i="20"/>
  <c r="T87" i="20"/>
  <c r="T144" i="20"/>
  <c r="T6" i="20"/>
  <c r="T130" i="20"/>
  <c r="T145" i="20"/>
  <c r="T85" i="20"/>
  <c r="T73" i="20"/>
  <c r="T150" i="20"/>
  <c r="T94" i="20"/>
  <c r="T93" i="20"/>
  <c r="T113" i="20"/>
  <c r="T31" i="20"/>
  <c r="T190" i="20"/>
  <c r="T63" i="20"/>
  <c r="T161" i="20"/>
  <c r="T39" i="20"/>
  <c r="T188" i="20"/>
  <c r="T9" i="20"/>
  <c r="T184" i="20"/>
  <c r="T159" i="20"/>
  <c r="T36" i="20"/>
  <c r="T106" i="20"/>
  <c r="T183" i="20"/>
  <c r="T191" i="20"/>
  <c r="T147" i="20"/>
  <c r="T55" i="20"/>
  <c r="T123" i="20"/>
  <c r="T146" i="20"/>
  <c r="T154" i="20"/>
  <c r="T90" i="20"/>
  <c r="T75" i="20"/>
  <c r="T109" i="20"/>
  <c r="T134" i="20"/>
  <c r="T152" i="20"/>
  <c r="T171" i="20"/>
  <c r="T95" i="20"/>
  <c r="T49" i="20"/>
  <c r="T151" i="20"/>
  <c r="T50" i="20"/>
  <c r="T96" i="20"/>
  <c r="T129" i="20"/>
  <c r="I202" i="20"/>
  <c r="T80" i="20"/>
  <c r="T4" i="20"/>
  <c r="T103" i="20"/>
  <c r="T43" i="20"/>
  <c r="I199" i="20"/>
  <c r="T26" i="20"/>
  <c r="T168" i="20"/>
  <c r="T18" i="20"/>
  <c r="T110" i="20"/>
  <c r="T112" i="20"/>
  <c r="T107" i="20"/>
  <c r="T105" i="20"/>
  <c r="T138" i="20"/>
  <c r="I201" i="20"/>
  <c r="T28" i="20"/>
  <c r="T89" i="20"/>
  <c r="I198" i="20"/>
  <c r="T135" i="20"/>
  <c r="I203" i="20"/>
  <c r="T52" i="20"/>
  <c r="I200" i="20"/>
  <c r="T116" i="20"/>
  <c r="T44" i="20"/>
  <c r="S127" i="20"/>
  <c r="S128" i="20"/>
  <c r="H208" i="20"/>
  <c r="T27" i="20"/>
  <c r="R127" i="20"/>
  <c r="R128" i="20"/>
  <c r="H207" i="20"/>
  <c r="H209" i="20"/>
  <c r="I209" i="20"/>
</calcChain>
</file>

<file path=xl/sharedStrings.xml><?xml version="1.0" encoding="utf-8"?>
<sst xmlns="http://schemas.openxmlformats.org/spreadsheetml/2006/main" count="2118" uniqueCount="146">
  <si>
    <t>Ricavo totale</t>
  </si>
  <si>
    <t>Costo totale</t>
  </si>
  <si>
    <t>Totale</t>
  </si>
  <si>
    <t>BA unitaria</t>
  </si>
  <si>
    <t>Costo totale %</t>
  </si>
  <si>
    <t>Costi generali</t>
  </si>
  <si>
    <t>Voce di costo</t>
  </si>
  <si>
    <t>Note</t>
  </si>
  <si>
    <t>TOTALE DI COMMESSA</t>
  </si>
  <si>
    <t>Ricavo complessivo</t>
  </si>
  <si>
    <t>Costo complessivo</t>
  </si>
  <si>
    <t>Utile complessivo</t>
  </si>
  <si>
    <t>Valori calcolati attraverso formule</t>
  </si>
  <si>
    <t>Intestazioni tabelle</t>
  </si>
  <si>
    <t>COSTI ULTERIORI GESTIONE COMMESSA</t>
  </si>
  <si>
    <t>Quantità richiesta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</si>
  <si>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</si>
  <si>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</si>
  <si>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</si>
  <si>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</si>
  <si>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</si>
  <si>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</si>
  <si>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</si>
  <si>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</si>
  <si>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</si>
  <si>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</si>
  <si>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</si>
  <si>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Costi relativi ala formzione</t>
  </si>
  <si>
    <t>Contriuto ANAC</t>
  </si>
  <si>
    <t>Fideiussioni</t>
  </si>
  <si>
    <t>Canone unitario offerto</t>
  </si>
  <si>
    <t>Tasso di interesse</t>
  </si>
  <si>
    <t>Tipologia contrattuale
mesi</t>
  </si>
  <si>
    <t>Tipologia contrattuale
km</t>
  </si>
  <si>
    <t>Valore Residuo</t>
  </si>
  <si>
    <t>Ammortamento veicolo</t>
  </si>
  <si>
    <t>Premi assicurativi 
(intero lotto)</t>
  </si>
  <si>
    <t>Manutenzione
(costo mensile unitario)</t>
  </si>
  <si>
    <t>Coperture assicurative
(costo mensile unitario)</t>
  </si>
  <si>
    <t>Modello 
(Inserire denominazione commerciale modello)</t>
  </si>
  <si>
    <t>Segmento</t>
  </si>
  <si>
    <t>Prezzo del veicolo, al netto di eventuali sconti ottenuti, comprensivo di eventuali accessori</t>
  </si>
  <si>
    <t>Costo mensile del finanziamento</t>
  </si>
  <si>
    <t>Veicoli</t>
  </si>
  <si>
    <t>Alimentazione/ Caratteristiche</t>
  </si>
  <si>
    <t>LOTTO 1 - SUBLOTTO A2</t>
  </si>
  <si>
    <t>Celle da compilareper i veicoli offerti, qualora non siano stati offerti alcuni dei veicoli previsti non compilare le relative celle</t>
  </si>
  <si>
    <t>Segmento A - City car compatta</t>
  </si>
  <si>
    <t>Benzina o Mild Hybrid o Full Hybrid</t>
  </si>
  <si>
    <t>LOTTO 1 - SUBLOTTO 1</t>
  </si>
  <si>
    <t>Segmento B - Berlina</t>
  </si>
  <si>
    <t>Mild - Hybrid</t>
  </si>
  <si>
    <t>Full Hybrid o Ibrida EREV</t>
  </si>
  <si>
    <t>LOTTO 1- SUBLOTTO 3</t>
  </si>
  <si>
    <t>Segmento B - SUV</t>
  </si>
  <si>
    <t>3.1</t>
  </si>
  <si>
    <t>3.2</t>
  </si>
  <si>
    <t>3.3</t>
  </si>
  <si>
    <t>Segmento B - SUV 4x4</t>
  </si>
  <si>
    <t>Mild o Full Hybrid o Ibrida EREV</t>
  </si>
  <si>
    <t xml:space="preserve">1. Segmento C - Berlina </t>
  </si>
  <si>
    <t>LOTTO 1 - SUBLOTTO 4</t>
  </si>
  <si>
    <t>4.1</t>
  </si>
  <si>
    <t>4.2</t>
  </si>
  <si>
    <t>4.3</t>
  </si>
  <si>
    <t>4.4</t>
  </si>
  <si>
    <t>Mild Hybrid o Full Hybrid o Ibrida EREV</t>
  </si>
  <si>
    <t xml:space="preserve">2. Segmento C - SUV </t>
  </si>
  <si>
    <t>3. Segmento C - SUV 4X4</t>
  </si>
  <si>
    <t xml:space="preserve">4. Segmento D - SUV o Berlina </t>
  </si>
  <si>
    <t>2.1</t>
  </si>
  <si>
    <t>2.2</t>
  </si>
  <si>
    <t>5.1</t>
  </si>
  <si>
    <t>LOTTO 1 - SUBLOTTO 5</t>
  </si>
  <si>
    <t>1. Segmento C - Berlina</t>
  </si>
  <si>
    <t>Plug-in Hybrid</t>
  </si>
  <si>
    <t>2. Segmento D - Berlina o SUV</t>
  </si>
  <si>
    <t>5.2</t>
  </si>
  <si>
    <t>LOTTO 1 - SUBLOTTO 6</t>
  </si>
  <si>
    <t>6.1</t>
  </si>
  <si>
    <t>Full Electric</t>
  </si>
  <si>
    <t>6.2</t>
  </si>
  <si>
    <t>Segmento C - berlina</t>
  </si>
  <si>
    <t>6.3</t>
  </si>
  <si>
    <t>Segmento D - Berlina o SUV</t>
  </si>
  <si>
    <t>6.4</t>
  </si>
  <si>
    <t>6.5</t>
  </si>
  <si>
    <t>Multifunzione Trasporto merci</t>
  </si>
  <si>
    <t>6.6</t>
  </si>
  <si>
    <t>Multifunzione Trasporto merci e persone</t>
  </si>
  <si>
    <t>7.1</t>
  </si>
  <si>
    <t>LOTTO 1 - SUBLOTTO 7</t>
  </si>
  <si>
    <t>1.Van derivata da vettura</t>
  </si>
  <si>
    <t>Benzina o Diesel o Mild Hybrid o Full Hybrid  o Ibrida EREV</t>
  </si>
  <si>
    <t>7.2</t>
  </si>
  <si>
    <t>2.Furgone corto</t>
  </si>
  <si>
    <t>7.3</t>
  </si>
  <si>
    <t>3.Furgone lungo</t>
  </si>
  <si>
    <t>LOTTO 1 - SUBLOTTO 8</t>
  </si>
  <si>
    <t>1.Furgone medio corto</t>
  </si>
  <si>
    <t>2.Furgone medio lungo</t>
  </si>
  <si>
    <t>3.Autocarro</t>
  </si>
  <si>
    <t>Multifunzione trasporto cose e persone</t>
  </si>
  <si>
    <t>Furgone 6 Posti</t>
  </si>
  <si>
    <t>Furgone 9 Posti</t>
  </si>
  <si>
    <t>9.1</t>
  </si>
  <si>
    <t>9.2</t>
  </si>
  <si>
    <t>9.3</t>
  </si>
  <si>
    <t>8.1</t>
  </si>
  <si>
    <t>8.2</t>
  </si>
  <si>
    <t>8.3</t>
  </si>
  <si>
    <t>Kit Sirena e lampeggiante amovibile</t>
  </si>
  <si>
    <t>Polizia locale</t>
  </si>
  <si>
    <t>SEGMENTO B Berlina</t>
  </si>
  <si>
    <t>Mild Hybrid o Full Hybrid o Ibrida EREV o Plug-in Hybrid</t>
  </si>
  <si>
    <t>SEGMENTO B SUV</t>
  </si>
  <si>
    <t>SEGMENTO B SUV 4X4</t>
  </si>
  <si>
    <t xml:space="preserve">Segmento C </t>
  </si>
  <si>
    <t>Segmento C SUV 4X4</t>
  </si>
  <si>
    <t>Segmento B - SUV Elettrico</t>
  </si>
  <si>
    <t xml:space="preserve">Segmento C - Berlina Elettrica </t>
  </si>
  <si>
    <t>LOTTO 3</t>
  </si>
  <si>
    <t>SEGMENTO A - City car compatta</t>
  </si>
  <si>
    <t>Veicolo con allestimento "Colori di Serie"</t>
  </si>
  <si>
    <t>Veicolo con colore carrozzeria dell'Amministrazione</t>
  </si>
  <si>
    <t>Veicolo con allestimento "Colori d'Istituto TIPO 2"</t>
  </si>
  <si>
    <t>Veicolo con allestimento "Colori d'Istituto TIPO 1"</t>
  </si>
  <si>
    <t>SEGMENTO B - Berlina</t>
  </si>
  <si>
    <t>SEGMENTO B - B/ SUV</t>
  </si>
  <si>
    <t>SEGMENTO B -B/SUV</t>
  </si>
  <si>
    <t>SEGMENTO B - SUV 4x4</t>
  </si>
  <si>
    <t>SEGMENTO C  - Berlina</t>
  </si>
  <si>
    <t>SEGMENTO C - Berlina</t>
  </si>
  <si>
    <t>SEGMENTO C  - SUV</t>
  </si>
  <si>
    <t xml:space="preserve">SEGMENTO C - SUV </t>
  </si>
  <si>
    <t>SEGMENTO C  - SUV 4x4</t>
  </si>
  <si>
    <t>SEGMENTO C - SUV 4x4</t>
  </si>
  <si>
    <t>SEGMENTO D  SUV</t>
  </si>
  <si>
    <t>VEICOLI 9 POSTI</t>
  </si>
  <si>
    <t>MULTIFUNZIONE TRASPORTO MERCI</t>
  </si>
  <si>
    <t>LOTTO 4</t>
  </si>
  <si>
    <t>Lotto</t>
  </si>
  <si>
    <t xml:space="preserve">MOTOCICLI MEDI </t>
  </si>
  <si>
    <t>Motoveicolo con allestimento "Polizia Locale"</t>
  </si>
  <si>
    <t>MOTOCICLI GRANDI</t>
  </si>
  <si>
    <t>Allestimento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</si>
</sst>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" fillId="0" borderId="0"/>
  </cellStyleXfs>
  <cellXfs count="106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5" fillId="11" borderId="1" xfId="1" applyNumberFormat="1" applyFont="1" applyFill="1" applyBorder="1" applyAlignment="1">
      <alignment vertical="center" wrapText="1"/>
    </xf>
    <xf numFmtId="165" fontId="5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6" fontId="9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8" borderId="1" xfId="0" applyFont="1" applyFill="1" applyBorder="1" applyAlignment="1">
      <alignment vertical="center" wrapText="1"/>
    </xf>
    <xf numFmtId="0" fontId="9" fillId="11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9" fillId="5" borderId="1" xfId="2" applyNumberFormat="1" applyFont="1" applyFill="1" applyBorder="1" applyAlignment="1">
      <alignment vertical="center" wrapText="1"/>
    </xf>
    <xf numFmtId="9" fontId="2" fillId="5" borderId="1" xfId="2" applyFont="1" applyFill="1" applyBorder="1" applyAlignment="1">
      <alignment vertical="center" wrapText="1"/>
    </xf>
    <xf numFmtId="164" fontId="4" fillId="0" borderId="0" xfId="1" applyFont="1" applyAlignment="1">
      <alignment vertical="center" wrapText="1"/>
    </xf>
    <xf numFmtId="43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0" fontId="12" fillId="0" borderId="1" xfId="2" applyNumberFormat="1" applyFont="1" applyBorder="1" applyAlignment="1">
      <alignment horizontal="center"/>
    </xf>
    <xf numFmtId="164" fontId="12" fillId="0" borderId="1" xfId="1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vertical="center"/>
    </xf>
    <xf numFmtId="164" fontId="2" fillId="7" borderId="1" xfId="1" applyFont="1" applyFill="1" applyBorder="1" applyAlignment="1">
      <alignment horizontal="center"/>
    </xf>
    <xf numFmtId="164" fontId="2" fillId="0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/>
    </xf>
    <xf numFmtId="0" fontId="3" fillId="9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3" fontId="2" fillId="7" borderId="1" xfId="0" applyNumberFormat="1" applyFont="1" applyFill="1" applyBorder="1" applyAlignment="1">
      <alignment horizontal="center"/>
    </xf>
    <xf numFmtId="3" fontId="3" fillId="9" borderId="1" xfId="0" applyNumberFormat="1" applyFont="1" applyFill="1" applyBorder="1" applyAlignment="1">
      <alignment vertical="center" wrapText="1"/>
    </xf>
    <xf numFmtId="165" fontId="3" fillId="9" borderId="8" xfId="1" applyNumberFormat="1" applyFont="1" applyFill="1" applyBorder="1" applyAlignment="1">
      <alignment vertical="center" wrapText="1"/>
    </xf>
    <xf numFmtId="0" fontId="3" fillId="12" borderId="1" xfId="0" applyFont="1" applyFill="1" applyBorder="1" applyAlignment="1">
      <alignment vertical="center" wrapText="1"/>
    </xf>
    <xf numFmtId="165" fontId="5" fillId="12" borderId="8" xfId="1" applyNumberFormat="1" applyFont="1" applyFill="1" applyBorder="1" applyAlignment="1">
      <alignment vertical="center" wrapText="1"/>
    </xf>
    <xf numFmtId="0" fontId="5" fillId="12" borderId="1" xfId="0" applyFont="1" applyFill="1" applyBorder="1" applyAlignment="1">
      <alignment vertical="center" wrapText="1"/>
    </xf>
    <xf numFmtId="3" fontId="16" fillId="7" borderId="10" xfId="0" applyNumberFormat="1" applyFont="1" applyFill="1" applyBorder="1" applyAlignment="1">
      <alignment horizontal="left"/>
    </xf>
    <xf numFmtId="3" fontId="16" fillId="7" borderId="12" xfId="0" applyNumberFormat="1" applyFont="1" applyFill="1" applyBorder="1" applyAlignment="1">
      <alignment horizontal="left"/>
    </xf>
    <xf numFmtId="3" fontId="16" fillId="7" borderId="14" xfId="0" applyNumberFormat="1" applyFont="1" applyFill="1" applyBorder="1" applyAlignment="1">
      <alignment horizontal="left"/>
    </xf>
    <xf numFmtId="0" fontId="16" fillId="7" borderId="9" xfId="0" applyFont="1" applyFill="1" applyBorder="1" applyAlignment="1">
      <alignment horizontal="left"/>
    </xf>
    <xf numFmtId="0" fontId="16" fillId="7" borderId="10" xfId="0" applyFont="1" applyFill="1" applyBorder="1" applyAlignment="1">
      <alignment horizontal="left"/>
    </xf>
    <xf numFmtId="0" fontId="16" fillId="7" borderId="11" xfId="0" applyFont="1" applyFill="1" applyBorder="1" applyAlignment="1">
      <alignment horizontal="left"/>
    </xf>
    <xf numFmtId="0" fontId="16" fillId="7" borderId="12" xfId="0" applyFont="1" applyFill="1" applyBorder="1" applyAlignment="1">
      <alignment horizontal="left"/>
    </xf>
    <xf numFmtId="0" fontId="16" fillId="7" borderId="13" xfId="0" applyFont="1" applyFill="1" applyBorder="1" applyAlignment="1">
      <alignment horizontal="left"/>
    </xf>
    <xf numFmtId="0" fontId="16" fillId="7" borderId="14" xfId="0" applyFont="1" applyFill="1" applyBorder="1" applyAlignment="1">
      <alignment horizontal="left"/>
    </xf>
    <xf numFmtId="0" fontId="16" fillId="6" borderId="9" xfId="0" applyFont="1" applyFill="1" applyBorder="1"/>
    <xf numFmtId="0" fontId="16" fillId="6" borderId="10" xfId="0" applyFont="1" applyFill="1" applyBorder="1"/>
    <xf numFmtId="0" fontId="16" fillId="6" borderId="11" xfId="0" applyFont="1" applyFill="1" applyBorder="1"/>
    <xf numFmtId="0" fontId="16" fillId="6" borderId="12" xfId="0" applyFont="1" applyFill="1" applyBorder="1"/>
    <xf numFmtId="0" fontId="16" fillId="6" borderId="13" xfId="0" applyFont="1" applyFill="1" applyBorder="1"/>
    <xf numFmtId="0" fontId="16" fillId="6" borderId="14" xfId="0" applyFont="1" applyFill="1" applyBorder="1"/>
    <xf numFmtId="0" fontId="16" fillId="6" borderId="15" xfId="0" applyFont="1" applyFill="1" applyBorder="1"/>
    <xf numFmtId="0" fontId="16" fillId="6" borderId="0" xfId="0" applyFont="1" applyFill="1"/>
    <xf numFmtId="0" fontId="16" fillId="6" borderId="6" xfId="0" applyFont="1" applyFill="1" applyBorder="1"/>
    <xf numFmtId="1" fontId="16" fillId="7" borderId="10" xfId="1" applyNumberFormat="1" applyFont="1" applyFill="1" applyBorder="1"/>
    <xf numFmtId="164" fontId="16" fillId="7" borderId="10" xfId="1" applyFont="1" applyFill="1" applyBorder="1"/>
    <xf numFmtId="1" fontId="16" fillId="7" borderId="12" xfId="1" applyNumberFormat="1" applyFont="1" applyFill="1" applyBorder="1"/>
    <xf numFmtId="164" fontId="16" fillId="7" borderId="12" xfId="1" applyFont="1" applyFill="1" applyBorder="1"/>
    <xf numFmtId="1" fontId="16" fillId="7" borderId="14" xfId="1" applyNumberFormat="1" applyFont="1" applyFill="1" applyBorder="1"/>
    <xf numFmtId="164" fontId="16" fillId="7" borderId="14" xfId="1" applyFont="1" applyFill="1" applyBorder="1"/>
    <xf numFmtId="0" fontId="8" fillId="10" borderId="1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</cellXfs>
  <cellStyles count="5">
    <cellStyle name="Normale" xfId="0" builtinId="0"/>
    <cellStyle name="Normale 2" xfId="3" xr:uid="{00000000-0005-0000-0000-000001000000}"/>
    <cellStyle name="Normale 26" xfId="4" xr:uid="{00000000-0005-0000-0000-000002000000}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13"/>
  <sheetViews>
    <sheetView tabSelected="1" workbookViewId="0">
      <selection activeCell="E16" sqref="E16"/>
    </sheetView>
  </sheetViews>
  <sheetFormatPr defaultRowHeight="14.5" x14ac:dyDescent="0.35"/>
  <cols>
    <col min="1" max="5" width="5.1796875" customWidth="1"/>
    <col min="6" max="6" width="106.1796875" customWidth="1"/>
  </cols>
  <sheetData>
    <row r="2" spans="2:6" x14ac:dyDescent="0.35">
      <c r="B2" s="77" t="s">
        <v>21</v>
      </c>
      <c r="C2" s="77"/>
      <c r="D2" s="77"/>
      <c r="E2" s="77"/>
      <c r="F2" s="77"/>
    </row>
    <row r="3" spans="2:6" x14ac:dyDescent="0.35">
      <c r="B3" s="2"/>
      <c r="C3" s="3"/>
      <c r="D3" s="4"/>
      <c r="E3" s="5"/>
      <c r="F3" s="6" t="s">
        <v>13</v>
      </c>
    </row>
    <row r="4" spans="2:6" x14ac:dyDescent="0.35">
      <c r="B4" s="85"/>
      <c r="C4" s="85"/>
      <c r="D4" s="85"/>
      <c r="E4" s="85"/>
      <c r="F4" s="6" t="s">
        <v>17</v>
      </c>
    </row>
    <row r="5" spans="2:6" x14ac:dyDescent="0.35">
      <c r="B5" s="89"/>
      <c r="C5" s="89"/>
      <c r="D5" s="89"/>
      <c r="E5" s="89"/>
      <c r="F5" s="6" t="s">
        <v>46</v>
      </c>
    </row>
    <row r="6" spans="2:6" x14ac:dyDescent="0.35">
      <c r="B6" s="86"/>
      <c r="C6" s="86"/>
      <c r="D6" s="86"/>
      <c r="E6" s="86"/>
      <c r="F6" s="6" t="s">
        <v>12</v>
      </c>
    </row>
    <row r="7" spans="2:6" x14ac:dyDescent="0.35">
      <c r="B7" s="87"/>
      <c r="C7" s="87"/>
      <c r="D7" s="87"/>
      <c r="E7" s="87"/>
      <c r="F7" s="6" t="s">
        <v>18</v>
      </c>
    </row>
    <row r="8" spans="2:6" x14ac:dyDescent="0.35">
      <c r="B8" s="88"/>
      <c r="C8" s="88"/>
      <c r="D8" s="88"/>
      <c r="E8" s="88"/>
      <c r="F8" s="6" t="s">
        <v>19</v>
      </c>
    </row>
    <row r="10" spans="2:6" x14ac:dyDescent="0.35">
      <c r="B10" s="78" t="s">
        <v>20</v>
      </c>
      <c r="C10" s="78"/>
      <c r="D10" s="78"/>
      <c r="E10" s="78"/>
      <c r="F10" s="78"/>
    </row>
    <row r="11" spans="2:6" ht="33" customHeight="1" x14ac:dyDescent="0.35">
      <c r="B11" s="79" t="s">
        <v>22</v>
      </c>
      <c r="C11" s="80"/>
      <c r="D11" s="80"/>
      <c r="E11" s="80"/>
      <c r="F11" s="81"/>
    </row>
    <row r="12" spans="2:6" ht="33" customHeight="1" x14ac:dyDescent="0.35">
      <c r="B12" s="82" t="s">
        <v>24</v>
      </c>
      <c r="C12" s="83"/>
      <c r="D12" s="83"/>
      <c r="E12" s="83"/>
      <c r="F12" s="84"/>
    </row>
    <row r="13" spans="2:6" ht="33" customHeight="1" x14ac:dyDescent="0.35">
      <c r="B13" s="82" t="s">
        <v>23</v>
      </c>
      <c r="C13" s="83"/>
      <c r="D13" s="83"/>
      <c r="E13" s="83"/>
      <c r="F13" s="84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rintOptions horizontalCentered="1"/>
  <pageMargins left="0.70866141732283472" right="0.70866141732283472" top="1.3385826771653544" bottom="0.74803149606299213" header="0.31496062992125984" footer="0.31496062992125984"/>
  <pageSetup paperSize="8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0A70E-7B19-4A7F-8A40-C2761014D1D3}">
  <sheetPr>
    <tabColor rgb="FF92D050"/>
    <pageSetUpPr fitToPage="1"/>
  </sheetPr>
  <dimension ref="B1:AA63"/>
  <sheetViews>
    <sheetView tabSelected="1" topLeftCell="A25" zoomScale="85" zoomScaleNormal="85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31.453125" style="1" bestFit="1" customWidth="1"/>
    <col min="4" max="4" width="46.0898437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94" t="s">
        <v>98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3" ht="22.75" customHeight="1" x14ac:dyDescent="0.35">
      <c r="B2" s="95" t="s">
        <v>16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3" ht="91" x14ac:dyDescent="0.35">
      <c r="B3" s="9" t="s">
        <v>40</v>
      </c>
      <c r="C3" s="9" t="s">
        <v>43</v>
      </c>
      <c r="D3" s="9" t="s">
        <v>44</v>
      </c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3" ht="13" x14ac:dyDescent="0.3">
      <c r="B4" s="37" t="s">
        <v>105</v>
      </c>
      <c r="C4" s="37" t="s">
        <v>102</v>
      </c>
      <c r="D4" s="37" t="s">
        <v>93</v>
      </c>
      <c r="E4" s="38"/>
      <c r="F4" s="37">
        <v>36</v>
      </c>
      <c r="G4" s="37">
        <v>60000</v>
      </c>
      <c r="H4" s="37">
        <v>15</v>
      </c>
      <c r="I4" s="39">
        <v>500</v>
      </c>
      <c r="J4" s="36"/>
      <c r="K4" s="40"/>
      <c r="L4" s="36"/>
      <c r="M4" s="11">
        <f>+(K4-L4)</f>
        <v>0</v>
      </c>
      <c r="N4" s="35"/>
      <c r="O4" s="35"/>
      <c r="P4" s="36"/>
      <c r="Q4" s="36"/>
      <c r="R4" s="11">
        <f t="shared" ref="R4:R41" si="0">+J4*F4*H4</f>
        <v>0</v>
      </c>
      <c r="S4" s="11">
        <f t="shared" ref="S4:S41" si="1">+(M4+(P4+Q4+O4)*F4)*H4</f>
        <v>0</v>
      </c>
      <c r="T4" s="31" t="e">
        <f t="shared" ref="T4:T15" si="2">S4/$H$61</f>
        <v>#DIV/0!</v>
      </c>
      <c r="U4" s="27"/>
      <c r="V4" s="29"/>
    </row>
    <row r="5" spans="2:23" ht="13" x14ac:dyDescent="0.3">
      <c r="B5" s="37" t="s">
        <v>105</v>
      </c>
      <c r="C5" s="37" t="s">
        <v>102</v>
      </c>
      <c r="D5" s="37" t="s">
        <v>93</v>
      </c>
      <c r="E5" s="38"/>
      <c r="F5" s="37">
        <v>36</v>
      </c>
      <c r="G5" s="37">
        <v>90000</v>
      </c>
      <c r="H5" s="37">
        <v>20</v>
      </c>
      <c r="I5" s="39">
        <v>540</v>
      </c>
      <c r="J5" s="36"/>
      <c r="K5" s="40"/>
      <c r="L5" s="36"/>
      <c r="M5" s="11">
        <f>+(K5-L5)</f>
        <v>0</v>
      </c>
      <c r="N5" s="35"/>
      <c r="O5" s="35"/>
      <c r="P5" s="36"/>
      <c r="Q5" s="36"/>
      <c r="R5" s="11">
        <f t="shared" si="0"/>
        <v>0</v>
      </c>
      <c r="S5" s="11">
        <f t="shared" si="1"/>
        <v>0</v>
      </c>
      <c r="T5" s="31" t="e">
        <f t="shared" si="2"/>
        <v>#DIV/0!</v>
      </c>
      <c r="U5" s="27"/>
      <c r="V5" s="29"/>
    </row>
    <row r="6" spans="2:23" ht="13" x14ac:dyDescent="0.3">
      <c r="B6" s="37" t="s">
        <v>105</v>
      </c>
      <c r="C6" s="37" t="s">
        <v>102</v>
      </c>
      <c r="D6" s="37" t="s">
        <v>93</v>
      </c>
      <c r="E6" s="38"/>
      <c r="F6" s="37">
        <v>36</v>
      </c>
      <c r="G6" s="37">
        <v>120000</v>
      </c>
      <c r="H6" s="37">
        <v>20</v>
      </c>
      <c r="I6" s="39">
        <v>590</v>
      </c>
      <c r="J6" s="36"/>
      <c r="K6" s="40"/>
      <c r="L6" s="36"/>
      <c r="M6" s="11">
        <f t="shared" ref="M6:M41" si="3">+(K6-L6)</f>
        <v>0</v>
      </c>
      <c r="N6" s="35"/>
      <c r="O6" s="35"/>
      <c r="P6" s="36"/>
      <c r="Q6" s="36"/>
      <c r="R6" s="11">
        <f t="shared" si="0"/>
        <v>0</v>
      </c>
      <c r="S6" s="11">
        <f t="shared" si="1"/>
        <v>0</v>
      </c>
      <c r="T6" s="31" t="e">
        <f t="shared" si="2"/>
        <v>#DIV/0!</v>
      </c>
      <c r="U6" s="27"/>
      <c r="V6" s="29"/>
    </row>
    <row r="7" spans="2:23" ht="13" x14ac:dyDescent="0.3">
      <c r="B7" s="37" t="s">
        <v>105</v>
      </c>
      <c r="C7" s="37" t="s">
        <v>102</v>
      </c>
      <c r="D7" s="37" t="s">
        <v>93</v>
      </c>
      <c r="E7" s="38"/>
      <c r="F7" s="37">
        <v>48</v>
      </c>
      <c r="G7" s="37">
        <v>40000</v>
      </c>
      <c r="H7" s="37">
        <v>20</v>
      </c>
      <c r="I7" s="39">
        <v>470</v>
      </c>
      <c r="J7" s="36"/>
      <c r="K7" s="40"/>
      <c r="L7" s="36"/>
      <c r="M7" s="11">
        <f t="shared" si="3"/>
        <v>0</v>
      </c>
      <c r="N7" s="35"/>
      <c r="O7" s="35"/>
      <c r="P7" s="36"/>
      <c r="Q7" s="36"/>
      <c r="R7" s="11">
        <f t="shared" si="0"/>
        <v>0</v>
      </c>
      <c r="S7" s="11">
        <f t="shared" si="1"/>
        <v>0</v>
      </c>
      <c r="T7" s="31" t="e">
        <f t="shared" si="2"/>
        <v>#DIV/0!</v>
      </c>
      <c r="U7" s="27"/>
      <c r="V7" s="29"/>
    </row>
    <row r="8" spans="2:23" ht="13" x14ac:dyDescent="0.3">
      <c r="B8" s="37" t="s">
        <v>105</v>
      </c>
      <c r="C8" s="37" t="s">
        <v>102</v>
      </c>
      <c r="D8" s="37" t="s">
        <v>93</v>
      </c>
      <c r="E8" s="38"/>
      <c r="F8" s="37">
        <v>48</v>
      </c>
      <c r="G8" s="37">
        <v>60000</v>
      </c>
      <c r="H8" s="37">
        <v>20</v>
      </c>
      <c r="I8" s="39">
        <v>480</v>
      </c>
      <c r="J8" s="36"/>
      <c r="K8" s="40"/>
      <c r="L8" s="36"/>
      <c r="M8" s="11">
        <f t="shared" si="3"/>
        <v>0</v>
      </c>
      <c r="N8" s="35"/>
      <c r="O8" s="35"/>
      <c r="P8" s="36"/>
      <c r="Q8" s="36"/>
      <c r="R8" s="11">
        <f t="shared" si="0"/>
        <v>0</v>
      </c>
      <c r="S8" s="11">
        <f t="shared" si="1"/>
        <v>0</v>
      </c>
      <c r="T8" s="31" t="e">
        <f t="shared" si="2"/>
        <v>#DIV/0!</v>
      </c>
      <c r="U8" s="27"/>
      <c r="V8" s="29"/>
    </row>
    <row r="9" spans="2:23" ht="13" x14ac:dyDescent="0.3">
      <c r="B9" s="37" t="s">
        <v>105</v>
      </c>
      <c r="C9" s="37" t="s">
        <v>102</v>
      </c>
      <c r="D9" s="37" t="s">
        <v>93</v>
      </c>
      <c r="E9" s="38"/>
      <c r="F9" s="37">
        <v>48</v>
      </c>
      <c r="G9" s="37">
        <v>80000</v>
      </c>
      <c r="H9" s="37">
        <v>30</v>
      </c>
      <c r="I9" s="39">
        <v>490</v>
      </c>
      <c r="J9" s="36"/>
      <c r="K9" s="40"/>
      <c r="L9" s="36"/>
      <c r="M9" s="11">
        <f t="shared" si="3"/>
        <v>0</v>
      </c>
      <c r="N9" s="35"/>
      <c r="O9" s="35"/>
      <c r="P9" s="36"/>
      <c r="Q9" s="36"/>
      <c r="R9" s="11">
        <f t="shared" si="0"/>
        <v>0</v>
      </c>
      <c r="S9" s="11">
        <f t="shared" si="1"/>
        <v>0</v>
      </c>
      <c r="T9" s="31" t="e">
        <f t="shared" si="2"/>
        <v>#DIV/0!</v>
      </c>
      <c r="U9" s="27"/>
      <c r="V9" s="29"/>
    </row>
    <row r="10" spans="2:23" ht="13" x14ac:dyDescent="0.3">
      <c r="B10" s="37" t="s">
        <v>105</v>
      </c>
      <c r="C10" s="37" t="s">
        <v>102</v>
      </c>
      <c r="D10" s="37" t="s">
        <v>93</v>
      </c>
      <c r="E10" s="38"/>
      <c r="F10" s="37">
        <v>48</v>
      </c>
      <c r="G10" s="37">
        <v>100000</v>
      </c>
      <c r="H10" s="37">
        <v>30</v>
      </c>
      <c r="I10" s="39">
        <v>510</v>
      </c>
      <c r="J10" s="36"/>
      <c r="K10" s="40"/>
      <c r="L10" s="36"/>
      <c r="M10" s="11">
        <f t="shared" si="3"/>
        <v>0</v>
      </c>
      <c r="N10" s="35"/>
      <c r="O10" s="35"/>
      <c r="P10" s="36"/>
      <c r="Q10" s="36"/>
      <c r="R10" s="11">
        <f t="shared" si="0"/>
        <v>0</v>
      </c>
      <c r="S10" s="11">
        <f t="shared" si="1"/>
        <v>0</v>
      </c>
      <c r="T10" s="31" t="e">
        <f t="shared" si="2"/>
        <v>#DIV/0!</v>
      </c>
      <c r="U10" s="27"/>
      <c r="V10" s="29"/>
    </row>
    <row r="11" spans="2:23" ht="13" x14ac:dyDescent="0.3">
      <c r="B11" s="37" t="s">
        <v>105</v>
      </c>
      <c r="C11" s="37" t="s">
        <v>102</v>
      </c>
      <c r="D11" s="37" t="s">
        <v>93</v>
      </c>
      <c r="E11" s="38"/>
      <c r="F11" s="37">
        <v>48</v>
      </c>
      <c r="G11" s="37">
        <v>120000</v>
      </c>
      <c r="H11" s="37">
        <v>30</v>
      </c>
      <c r="I11" s="39">
        <v>560</v>
      </c>
      <c r="J11" s="36"/>
      <c r="K11" s="40"/>
      <c r="L11" s="36"/>
      <c r="M11" s="11">
        <f t="shared" si="3"/>
        <v>0</v>
      </c>
      <c r="N11" s="35"/>
      <c r="O11" s="35"/>
      <c r="P11" s="36"/>
      <c r="Q11" s="36"/>
      <c r="R11" s="11">
        <f t="shared" si="0"/>
        <v>0</v>
      </c>
      <c r="S11" s="11">
        <f t="shared" si="1"/>
        <v>0</v>
      </c>
      <c r="T11" s="31" t="e">
        <f t="shared" si="2"/>
        <v>#DIV/0!</v>
      </c>
      <c r="U11" s="27"/>
      <c r="V11" s="29"/>
    </row>
    <row r="12" spans="2:23" ht="13" x14ac:dyDescent="0.3">
      <c r="B12" s="37" t="s">
        <v>105</v>
      </c>
      <c r="C12" s="37" t="s">
        <v>102</v>
      </c>
      <c r="D12" s="37" t="s">
        <v>93</v>
      </c>
      <c r="E12" s="38"/>
      <c r="F12" s="37">
        <v>60</v>
      </c>
      <c r="G12" s="37">
        <v>50000</v>
      </c>
      <c r="H12" s="37">
        <v>30</v>
      </c>
      <c r="I12" s="39">
        <v>460</v>
      </c>
      <c r="J12" s="36"/>
      <c r="K12" s="40"/>
      <c r="L12" s="36"/>
      <c r="M12" s="11">
        <f t="shared" si="3"/>
        <v>0</v>
      </c>
      <c r="N12" s="35"/>
      <c r="O12" s="35"/>
      <c r="P12" s="36"/>
      <c r="Q12" s="36"/>
      <c r="R12" s="11">
        <f t="shared" si="0"/>
        <v>0</v>
      </c>
      <c r="S12" s="11">
        <f t="shared" si="1"/>
        <v>0</v>
      </c>
      <c r="T12" s="31" t="e">
        <f t="shared" si="2"/>
        <v>#DIV/0!</v>
      </c>
      <c r="U12" s="27"/>
      <c r="V12" s="29"/>
    </row>
    <row r="13" spans="2:23" ht="13" x14ac:dyDescent="0.3">
      <c r="B13" s="37" t="s">
        <v>105</v>
      </c>
      <c r="C13" s="37" t="s">
        <v>102</v>
      </c>
      <c r="D13" s="37" t="s">
        <v>93</v>
      </c>
      <c r="E13" s="38"/>
      <c r="F13" s="37">
        <v>60</v>
      </c>
      <c r="G13" s="37">
        <v>75000</v>
      </c>
      <c r="H13" s="37">
        <v>25</v>
      </c>
      <c r="I13" s="39">
        <v>470</v>
      </c>
      <c r="J13" s="36"/>
      <c r="K13" s="40"/>
      <c r="L13" s="36"/>
      <c r="M13" s="11">
        <f t="shared" si="3"/>
        <v>0</v>
      </c>
      <c r="N13" s="35"/>
      <c r="O13" s="35"/>
      <c r="P13" s="36"/>
      <c r="Q13" s="36"/>
      <c r="R13" s="11">
        <f t="shared" si="0"/>
        <v>0</v>
      </c>
      <c r="S13" s="11">
        <f t="shared" si="1"/>
        <v>0</v>
      </c>
      <c r="T13" s="31" t="e">
        <f t="shared" si="2"/>
        <v>#DIV/0!</v>
      </c>
      <c r="U13" s="27"/>
      <c r="V13" s="29"/>
    </row>
    <row r="14" spans="2:23" ht="13" x14ac:dyDescent="0.3">
      <c r="B14" s="37" t="s">
        <v>105</v>
      </c>
      <c r="C14" s="37" t="s">
        <v>102</v>
      </c>
      <c r="D14" s="37" t="s">
        <v>93</v>
      </c>
      <c r="E14" s="38"/>
      <c r="F14" s="37">
        <v>60</v>
      </c>
      <c r="G14" s="37">
        <v>100000</v>
      </c>
      <c r="H14" s="37">
        <v>30</v>
      </c>
      <c r="I14" s="39">
        <v>495</v>
      </c>
      <c r="J14" s="36"/>
      <c r="K14" s="40"/>
      <c r="L14" s="36"/>
      <c r="M14" s="11">
        <f t="shared" si="3"/>
        <v>0</v>
      </c>
      <c r="N14" s="35"/>
      <c r="O14" s="35"/>
      <c r="P14" s="36"/>
      <c r="Q14" s="36"/>
      <c r="R14" s="11">
        <f t="shared" si="0"/>
        <v>0</v>
      </c>
      <c r="S14" s="11">
        <f t="shared" si="1"/>
        <v>0</v>
      </c>
      <c r="T14" s="31" t="e">
        <f t="shared" si="2"/>
        <v>#DIV/0!</v>
      </c>
      <c r="U14" s="27"/>
      <c r="V14" s="29"/>
    </row>
    <row r="15" spans="2:23" ht="13" x14ac:dyDescent="0.3">
      <c r="B15" s="37" t="s">
        <v>105</v>
      </c>
      <c r="C15" s="37" t="s">
        <v>102</v>
      </c>
      <c r="D15" s="37" t="s">
        <v>93</v>
      </c>
      <c r="E15" s="38"/>
      <c r="F15" s="37">
        <v>60</v>
      </c>
      <c r="G15" s="37">
        <v>125000</v>
      </c>
      <c r="H15" s="37">
        <v>30</v>
      </c>
      <c r="I15" s="39">
        <v>530</v>
      </c>
      <c r="J15" s="36"/>
      <c r="K15" s="40"/>
      <c r="L15" s="36"/>
      <c r="M15" s="11">
        <f t="shared" si="3"/>
        <v>0</v>
      </c>
      <c r="N15" s="35"/>
      <c r="O15" s="35"/>
      <c r="P15" s="36"/>
      <c r="Q15" s="36"/>
      <c r="R15" s="11">
        <f t="shared" si="0"/>
        <v>0</v>
      </c>
      <c r="S15" s="11">
        <f t="shared" si="1"/>
        <v>0</v>
      </c>
      <c r="T15" s="31" t="e">
        <f t="shared" si="2"/>
        <v>#DIV/0!</v>
      </c>
      <c r="U15" s="27"/>
      <c r="V15" s="29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7620000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>S16/$H$61</f>
        <v>#DIV/0!</v>
      </c>
      <c r="U16" s="105"/>
      <c r="V16" s="105"/>
      <c r="W16" s="8"/>
    </row>
    <row r="17" spans="2:23" ht="13" x14ac:dyDescent="0.3">
      <c r="B17" s="37" t="s">
        <v>106</v>
      </c>
      <c r="C17" s="37" t="s">
        <v>103</v>
      </c>
      <c r="D17" s="37" t="s">
        <v>93</v>
      </c>
      <c r="E17" s="38"/>
      <c r="F17" s="37">
        <v>36</v>
      </c>
      <c r="G17" s="37">
        <v>60000</v>
      </c>
      <c r="H17" s="37">
        <v>10</v>
      </c>
      <c r="I17" s="39">
        <v>590</v>
      </c>
      <c r="J17" s="36"/>
      <c r="K17" s="40"/>
      <c r="L17" s="36"/>
      <c r="M17" s="11">
        <f t="shared" si="3"/>
        <v>0</v>
      </c>
      <c r="N17" s="35"/>
      <c r="O17" s="35"/>
      <c r="P17" s="36"/>
      <c r="Q17" s="36"/>
      <c r="R17" s="11">
        <f t="shared" ref="R17:R28" si="4">+J17*F17*H17</f>
        <v>0</v>
      </c>
      <c r="S17" s="11">
        <f t="shared" ref="S17:S28" si="5">+(M17+(P17+Q17+O17)*F17)*H17</f>
        <v>0</v>
      </c>
      <c r="T17" s="31" t="e">
        <f t="shared" ref="T17:T28" si="6">S17/$H$61</f>
        <v>#DIV/0!</v>
      </c>
      <c r="U17" s="27"/>
      <c r="V17" s="29"/>
    </row>
    <row r="18" spans="2:23" ht="13" x14ac:dyDescent="0.3">
      <c r="B18" s="37" t="s">
        <v>106</v>
      </c>
      <c r="C18" s="37" t="s">
        <v>103</v>
      </c>
      <c r="D18" s="37" t="s">
        <v>93</v>
      </c>
      <c r="E18" s="38"/>
      <c r="F18" s="37">
        <v>36</v>
      </c>
      <c r="G18" s="37">
        <v>90000</v>
      </c>
      <c r="H18" s="37">
        <v>10</v>
      </c>
      <c r="I18" s="39">
        <v>640</v>
      </c>
      <c r="J18" s="36"/>
      <c r="K18" s="40"/>
      <c r="L18" s="36"/>
      <c r="M18" s="11">
        <f t="shared" si="3"/>
        <v>0</v>
      </c>
      <c r="N18" s="35"/>
      <c r="O18" s="35"/>
      <c r="P18" s="36"/>
      <c r="Q18" s="36"/>
      <c r="R18" s="11">
        <f t="shared" si="4"/>
        <v>0</v>
      </c>
      <c r="S18" s="11">
        <f t="shared" si="5"/>
        <v>0</v>
      </c>
      <c r="T18" s="31" t="e">
        <f t="shared" si="6"/>
        <v>#DIV/0!</v>
      </c>
      <c r="U18" s="27"/>
      <c r="V18" s="29"/>
    </row>
    <row r="19" spans="2:23" ht="13" x14ac:dyDescent="0.3">
      <c r="B19" s="37" t="s">
        <v>106</v>
      </c>
      <c r="C19" s="37" t="s">
        <v>103</v>
      </c>
      <c r="D19" s="37" t="s">
        <v>93</v>
      </c>
      <c r="E19" s="38"/>
      <c r="F19" s="37">
        <v>36</v>
      </c>
      <c r="G19" s="37">
        <v>120000</v>
      </c>
      <c r="H19" s="37">
        <v>15</v>
      </c>
      <c r="I19" s="39">
        <v>690</v>
      </c>
      <c r="J19" s="36"/>
      <c r="K19" s="40"/>
      <c r="L19" s="36"/>
      <c r="M19" s="11">
        <f t="shared" si="3"/>
        <v>0</v>
      </c>
      <c r="N19" s="35"/>
      <c r="O19" s="35"/>
      <c r="P19" s="36"/>
      <c r="Q19" s="36"/>
      <c r="R19" s="11">
        <f t="shared" si="4"/>
        <v>0</v>
      </c>
      <c r="S19" s="11">
        <f t="shared" si="5"/>
        <v>0</v>
      </c>
      <c r="T19" s="31" t="e">
        <f t="shared" si="6"/>
        <v>#DIV/0!</v>
      </c>
      <c r="U19" s="27"/>
      <c r="V19" s="29"/>
    </row>
    <row r="20" spans="2:23" ht="13" x14ac:dyDescent="0.3">
      <c r="B20" s="37" t="s">
        <v>106</v>
      </c>
      <c r="C20" s="37" t="s">
        <v>103</v>
      </c>
      <c r="D20" s="37" t="s">
        <v>93</v>
      </c>
      <c r="E20" s="38"/>
      <c r="F20" s="37">
        <v>48</v>
      </c>
      <c r="G20" s="37">
        <v>40000</v>
      </c>
      <c r="H20" s="37">
        <v>10</v>
      </c>
      <c r="I20" s="39">
        <v>560</v>
      </c>
      <c r="J20" s="36"/>
      <c r="K20" s="40"/>
      <c r="L20" s="36"/>
      <c r="M20" s="11">
        <f t="shared" si="3"/>
        <v>0</v>
      </c>
      <c r="N20" s="35"/>
      <c r="O20" s="35"/>
      <c r="P20" s="36"/>
      <c r="Q20" s="36"/>
      <c r="R20" s="11">
        <f t="shared" si="4"/>
        <v>0</v>
      </c>
      <c r="S20" s="11">
        <f t="shared" si="5"/>
        <v>0</v>
      </c>
      <c r="T20" s="31" t="e">
        <f t="shared" si="6"/>
        <v>#DIV/0!</v>
      </c>
      <c r="U20" s="27"/>
      <c r="V20" s="29"/>
    </row>
    <row r="21" spans="2:23" ht="13" x14ac:dyDescent="0.3">
      <c r="B21" s="37" t="s">
        <v>106</v>
      </c>
      <c r="C21" s="37" t="s">
        <v>103</v>
      </c>
      <c r="D21" s="37" t="s">
        <v>93</v>
      </c>
      <c r="E21" s="38"/>
      <c r="F21" s="37">
        <v>48</v>
      </c>
      <c r="G21" s="37">
        <v>60000</v>
      </c>
      <c r="H21" s="37">
        <v>15</v>
      </c>
      <c r="I21" s="39">
        <v>570</v>
      </c>
      <c r="J21" s="36"/>
      <c r="K21" s="40"/>
      <c r="L21" s="36"/>
      <c r="M21" s="11">
        <f t="shared" si="3"/>
        <v>0</v>
      </c>
      <c r="N21" s="35"/>
      <c r="O21" s="35"/>
      <c r="P21" s="36"/>
      <c r="Q21" s="36"/>
      <c r="R21" s="11">
        <f t="shared" si="4"/>
        <v>0</v>
      </c>
      <c r="S21" s="11">
        <f t="shared" si="5"/>
        <v>0</v>
      </c>
      <c r="T21" s="31" t="e">
        <f t="shared" si="6"/>
        <v>#DIV/0!</v>
      </c>
      <c r="U21" s="27"/>
      <c r="V21" s="29"/>
    </row>
    <row r="22" spans="2:23" ht="13" x14ac:dyDescent="0.3">
      <c r="B22" s="37" t="s">
        <v>106</v>
      </c>
      <c r="C22" s="37" t="s">
        <v>103</v>
      </c>
      <c r="D22" s="37" t="s">
        <v>93</v>
      </c>
      <c r="E22" s="38"/>
      <c r="F22" s="37">
        <v>48</v>
      </c>
      <c r="G22" s="37">
        <v>80000</v>
      </c>
      <c r="H22" s="37">
        <v>20</v>
      </c>
      <c r="I22" s="39">
        <v>580</v>
      </c>
      <c r="J22" s="36"/>
      <c r="K22" s="40"/>
      <c r="L22" s="36"/>
      <c r="M22" s="11">
        <f t="shared" si="3"/>
        <v>0</v>
      </c>
      <c r="N22" s="35"/>
      <c r="O22" s="35"/>
      <c r="P22" s="36"/>
      <c r="Q22" s="36"/>
      <c r="R22" s="11">
        <f t="shared" si="4"/>
        <v>0</v>
      </c>
      <c r="S22" s="11">
        <f t="shared" si="5"/>
        <v>0</v>
      </c>
      <c r="T22" s="31" t="e">
        <f t="shared" si="6"/>
        <v>#DIV/0!</v>
      </c>
      <c r="U22" s="27"/>
      <c r="V22" s="29"/>
    </row>
    <row r="23" spans="2:23" ht="13" x14ac:dyDescent="0.3">
      <c r="B23" s="37" t="s">
        <v>106</v>
      </c>
      <c r="C23" s="37" t="s">
        <v>103</v>
      </c>
      <c r="D23" s="37" t="s">
        <v>93</v>
      </c>
      <c r="E23" s="38"/>
      <c r="F23" s="37">
        <v>48</v>
      </c>
      <c r="G23" s="37">
        <v>100000</v>
      </c>
      <c r="H23" s="37">
        <v>20</v>
      </c>
      <c r="I23" s="39">
        <v>610</v>
      </c>
      <c r="J23" s="36"/>
      <c r="K23" s="40"/>
      <c r="L23" s="36"/>
      <c r="M23" s="11">
        <f t="shared" si="3"/>
        <v>0</v>
      </c>
      <c r="N23" s="35"/>
      <c r="O23" s="35"/>
      <c r="P23" s="36"/>
      <c r="Q23" s="36"/>
      <c r="R23" s="11">
        <f t="shared" si="4"/>
        <v>0</v>
      </c>
      <c r="S23" s="11">
        <f t="shared" si="5"/>
        <v>0</v>
      </c>
      <c r="T23" s="31" t="e">
        <f t="shared" si="6"/>
        <v>#DIV/0!</v>
      </c>
      <c r="U23" s="27"/>
      <c r="V23" s="29"/>
    </row>
    <row r="24" spans="2:23" ht="13" x14ac:dyDescent="0.3">
      <c r="B24" s="37" t="s">
        <v>106</v>
      </c>
      <c r="C24" s="37" t="s">
        <v>103</v>
      </c>
      <c r="D24" s="37" t="s">
        <v>93</v>
      </c>
      <c r="E24" s="38"/>
      <c r="F24" s="37">
        <v>48</v>
      </c>
      <c r="G24" s="37">
        <v>120000</v>
      </c>
      <c r="H24" s="37">
        <v>20</v>
      </c>
      <c r="I24" s="39">
        <v>660</v>
      </c>
      <c r="J24" s="36"/>
      <c r="K24" s="40"/>
      <c r="L24" s="36"/>
      <c r="M24" s="11">
        <f t="shared" si="3"/>
        <v>0</v>
      </c>
      <c r="N24" s="35"/>
      <c r="O24" s="35"/>
      <c r="P24" s="36"/>
      <c r="Q24" s="36"/>
      <c r="R24" s="11">
        <f t="shared" si="4"/>
        <v>0</v>
      </c>
      <c r="S24" s="11">
        <f t="shared" si="5"/>
        <v>0</v>
      </c>
      <c r="T24" s="31" t="e">
        <f t="shared" si="6"/>
        <v>#DIV/0!</v>
      </c>
      <c r="U24" s="27"/>
      <c r="V24" s="29"/>
    </row>
    <row r="25" spans="2:23" ht="13" x14ac:dyDescent="0.3">
      <c r="B25" s="37" t="s">
        <v>106</v>
      </c>
      <c r="C25" s="37" t="s">
        <v>103</v>
      </c>
      <c r="D25" s="37" t="s">
        <v>93</v>
      </c>
      <c r="E25" s="38"/>
      <c r="F25" s="37">
        <v>60</v>
      </c>
      <c r="G25" s="37">
        <v>50000</v>
      </c>
      <c r="H25" s="37">
        <v>20</v>
      </c>
      <c r="I25" s="39">
        <v>550</v>
      </c>
      <c r="J25" s="36"/>
      <c r="K25" s="40"/>
      <c r="L25" s="36"/>
      <c r="M25" s="11">
        <f t="shared" si="3"/>
        <v>0</v>
      </c>
      <c r="N25" s="35"/>
      <c r="O25" s="35"/>
      <c r="P25" s="36"/>
      <c r="Q25" s="36"/>
      <c r="R25" s="11">
        <f t="shared" si="4"/>
        <v>0</v>
      </c>
      <c r="S25" s="11">
        <f t="shared" si="5"/>
        <v>0</v>
      </c>
      <c r="T25" s="31" t="e">
        <f t="shared" si="6"/>
        <v>#DIV/0!</v>
      </c>
      <c r="U25" s="27"/>
      <c r="V25" s="29"/>
    </row>
    <row r="26" spans="2:23" ht="13" x14ac:dyDescent="0.3">
      <c r="B26" s="37" t="s">
        <v>106</v>
      </c>
      <c r="C26" s="37" t="s">
        <v>103</v>
      </c>
      <c r="D26" s="37" t="s">
        <v>93</v>
      </c>
      <c r="E26" s="38"/>
      <c r="F26" s="37">
        <v>60</v>
      </c>
      <c r="G26" s="37">
        <v>75000</v>
      </c>
      <c r="H26" s="37">
        <v>20</v>
      </c>
      <c r="I26" s="39">
        <v>560</v>
      </c>
      <c r="J26" s="36"/>
      <c r="K26" s="40"/>
      <c r="L26" s="36"/>
      <c r="M26" s="11">
        <f t="shared" si="3"/>
        <v>0</v>
      </c>
      <c r="N26" s="35"/>
      <c r="O26" s="35"/>
      <c r="P26" s="36"/>
      <c r="Q26" s="36"/>
      <c r="R26" s="11">
        <f t="shared" si="4"/>
        <v>0</v>
      </c>
      <c r="S26" s="11">
        <f t="shared" si="5"/>
        <v>0</v>
      </c>
      <c r="T26" s="31" t="e">
        <f t="shared" si="6"/>
        <v>#DIV/0!</v>
      </c>
      <c r="U26" s="27"/>
      <c r="V26" s="29"/>
    </row>
    <row r="27" spans="2:23" ht="13" x14ac:dyDescent="0.3">
      <c r="B27" s="37" t="s">
        <v>106</v>
      </c>
      <c r="C27" s="37" t="s">
        <v>103</v>
      </c>
      <c r="D27" s="37" t="s">
        <v>93</v>
      </c>
      <c r="E27" s="38"/>
      <c r="F27" s="37">
        <v>60</v>
      </c>
      <c r="G27" s="37">
        <v>100000</v>
      </c>
      <c r="H27" s="37">
        <v>20</v>
      </c>
      <c r="I27" s="39">
        <v>585</v>
      </c>
      <c r="J27" s="36"/>
      <c r="K27" s="40"/>
      <c r="L27" s="36"/>
      <c r="M27" s="11">
        <f t="shared" si="3"/>
        <v>0</v>
      </c>
      <c r="N27" s="35"/>
      <c r="O27" s="35"/>
      <c r="P27" s="36"/>
      <c r="Q27" s="36"/>
      <c r="R27" s="11">
        <f t="shared" si="4"/>
        <v>0</v>
      </c>
      <c r="S27" s="11">
        <f t="shared" si="5"/>
        <v>0</v>
      </c>
      <c r="T27" s="31" t="e">
        <f t="shared" si="6"/>
        <v>#DIV/0!</v>
      </c>
      <c r="U27" s="27"/>
      <c r="V27" s="29"/>
    </row>
    <row r="28" spans="2:23" ht="13" x14ac:dyDescent="0.3">
      <c r="B28" s="37" t="s">
        <v>106</v>
      </c>
      <c r="C28" s="37" t="s">
        <v>103</v>
      </c>
      <c r="D28" s="37" t="s">
        <v>93</v>
      </c>
      <c r="E28" s="38"/>
      <c r="F28" s="37">
        <v>60</v>
      </c>
      <c r="G28" s="37">
        <v>125000</v>
      </c>
      <c r="H28" s="37">
        <v>20</v>
      </c>
      <c r="I28" s="39">
        <v>635</v>
      </c>
      <c r="J28" s="36"/>
      <c r="K28" s="40"/>
      <c r="L28" s="36"/>
      <c r="M28" s="11">
        <f t="shared" si="3"/>
        <v>0</v>
      </c>
      <c r="N28" s="35"/>
      <c r="O28" s="35"/>
      <c r="P28" s="36"/>
      <c r="Q28" s="36"/>
      <c r="R28" s="11">
        <f t="shared" si="4"/>
        <v>0</v>
      </c>
      <c r="S28" s="11">
        <f t="shared" si="5"/>
        <v>0</v>
      </c>
      <c r="T28" s="31" t="e">
        <f t="shared" si="6"/>
        <v>#DIV/0!</v>
      </c>
      <c r="U28" s="27"/>
      <c r="V28" s="29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6066600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>S29/$H$61</f>
        <v>#DIV/0!</v>
      </c>
      <c r="U29" s="105"/>
      <c r="V29" s="105"/>
      <c r="W29" s="8"/>
    </row>
    <row r="30" spans="2:23" ht="13" x14ac:dyDescent="0.3">
      <c r="B30" s="37" t="s">
        <v>107</v>
      </c>
      <c r="C30" s="37" t="s">
        <v>104</v>
      </c>
      <c r="D30" s="37" t="s">
        <v>93</v>
      </c>
      <c r="E30" s="38"/>
      <c r="F30" s="37">
        <v>36</v>
      </c>
      <c r="G30" s="37">
        <v>60000</v>
      </c>
      <c r="H30" s="37">
        <v>15</v>
      </c>
      <c r="I30" s="39">
        <v>660</v>
      </c>
      <c r="J30" s="36"/>
      <c r="K30" s="40"/>
      <c r="L30" s="36"/>
      <c r="M30" s="11">
        <f t="shared" si="3"/>
        <v>0</v>
      </c>
      <c r="N30" s="35"/>
      <c r="O30" s="35"/>
      <c r="P30" s="36"/>
      <c r="Q30" s="36"/>
      <c r="R30" s="11">
        <f t="shared" si="0"/>
        <v>0</v>
      </c>
      <c r="S30" s="11">
        <f t="shared" si="1"/>
        <v>0</v>
      </c>
      <c r="T30" s="31" t="e">
        <f t="shared" ref="T30:T41" si="7">S30/$H$61</f>
        <v>#DIV/0!</v>
      </c>
      <c r="U30" s="27"/>
      <c r="V30" s="29"/>
    </row>
    <row r="31" spans="2:23" ht="13" x14ac:dyDescent="0.3">
      <c r="B31" s="37" t="s">
        <v>107</v>
      </c>
      <c r="C31" s="37" t="s">
        <v>104</v>
      </c>
      <c r="D31" s="37" t="s">
        <v>93</v>
      </c>
      <c r="E31" s="38"/>
      <c r="F31" s="37">
        <v>36</v>
      </c>
      <c r="G31" s="37">
        <v>90000</v>
      </c>
      <c r="H31" s="37">
        <v>20</v>
      </c>
      <c r="I31" s="39">
        <v>720</v>
      </c>
      <c r="J31" s="36"/>
      <c r="K31" s="40"/>
      <c r="L31" s="36"/>
      <c r="M31" s="11">
        <f t="shared" si="3"/>
        <v>0</v>
      </c>
      <c r="N31" s="35"/>
      <c r="O31" s="35"/>
      <c r="P31" s="36"/>
      <c r="Q31" s="36"/>
      <c r="R31" s="11">
        <f t="shared" si="0"/>
        <v>0</v>
      </c>
      <c r="S31" s="11">
        <f t="shared" si="1"/>
        <v>0</v>
      </c>
      <c r="T31" s="31" t="e">
        <f t="shared" si="7"/>
        <v>#DIV/0!</v>
      </c>
      <c r="U31" s="27"/>
      <c r="V31" s="29"/>
    </row>
    <row r="32" spans="2:23" ht="13" x14ac:dyDescent="0.3">
      <c r="B32" s="37" t="s">
        <v>107</v>
      </c>
      <c r="C32" s="37" t="s">
        <v>104</v>
      </c>
      <c r="D32" s="37" t="s">
        <v>93</v>
      </c>
      <c r="E32" s="38"/>
      <c r="F32" s="37">
        <v>36</v>
      </c>
      <c r="G32" s="37">
        <v>120000</v>
      </c>
      <c r="H32" s="37">
        <v>20</v>
      </c>
      <c r="I32" s="39">
        <v>780</v>
      </c>
      <c r="J32" s="36"/>
      <c r="K32" s="40"/>
      <c r="L32" s="36"/>
      <c r="M32" s="11">
        <f t="shared" si="3"/>
        <v>0</v>
      </c>
      <c r="N32" s="35"/>
      <c r="O32" s="35"/>
      <c r="P32" s="36"/>
      <c r="Q32" s="36"/>
      <c r="R32" s="11">
        <f t="shared" si="0"/>
        <v>0</v>
      </c>
      <c r="S32" s="11">
        <f t="shared" si="1"/>
        <v>0</v>
      </c>
      <c r="T32" s="31" t="e">
        <f t="shared" si="7"/>
        <v>#DIV/0!</v>
      </c>
      <c r="U32" s="27"/>
      <c r="V32" s="29"/>
    </row>
    <row r="33" spans="2:27" ht="13" x14ac:dyDescent="0.3">
      <c r="B33" s="37" t="s">
        <v>107</v>
      </c>
      <c r="C33" s="37" t="s">
        <v>104</v>
      </c>
      <c r="D33" s="37" t="s">
        <v>93</v>
      </c>
      <c r="E33" s="38"/>
      <c r="F33" s="37">
        <v>48</v>
      </c>
      <c r="G33" s="37">
        <v>40000</v>
      </c>
      <c r="H33" s="37">
        <v>20</v>
      </c>
      <c r="I33" s="39">
        <v>630</v>
      </c>
      <c r="J33" s="36"/>
      <c r="K33" s="40"/>
      <c r="L33" s="36"/>
      <c r="M33" s="11">
        <f t="shared" si="3"/>
        <v>0</v>
      </c>
      <c r="N33" s="35"/>
      <c r="O33" s="35"/>
      <c r="P33" s="36"/>
      <c r="Q33" s="36"/>
      <c r="R33" s="11">
        <f t="shared" si="0"/>
        <v>0</v>
      </c>
      <c r="S33" s="11">
        <f t="shared" si="1"/>
        <v>0</v>
      </c>
      <c r="T33" s="31" t="e">
        <f t="shared" si="7"/>
        <v>#DIV/0!</v>
      </c>
      <c r="U33" s="27"/>
      <c r="V33" s="29"/>
    </row>
    <row r="34" spans="2:27" ht="13" x14ac:dyDescent="0.3">
      <c r="B34" s="37" t="s">
        <v>107</v>
      </c>
      <c r="C34" s="37" t="s">
        <v>104</v>
      </c>
      <c r="D34" s="37" t="s">
        <v>93</v>
      </c>
      <c r="E34" s="38"/>
      <c r="F34" s="37">
        <v>48</v>
      </c>
      <c r="G34" s="37">
        <v>60000</v>
      </c>
      <c r="H34" s="37">
        <v>20</v>
      </c>
      <c r="I34" s="39">
        <v>650</v>
      </c>
      <c r="J34" s="36"/>
      <c r="K34" s="40"/>
      <c r="L34" s="36"/>
      <c r="M34" s="11">
        <f t="shared" si="3"/>
        <v>0</v>
      </c>
      <c r="N34" s="35"/>
      <c r="O34" s="35"/>
      <c r="P34" s="36"/>
      <c r="Q34" s="36"/>
      <c r="R34" s="11">
        <f t="shared" si="0"/>
        <v>0</v>
      </c>
      <c r="S34" s="11">
        <f t="shared" si="1"/>
        <v>0</v>
      </c>
      <c r="T34" s="31" t="e">
        <f t="shared" si="7"/>
        <v>#DIV/0!</v>
      </c>
      <c r="U34" s="27"/>
      <c r="V34" s="29"/>
    </row>
    <row r="35" spans="2:27" ht="13" x14ac:dyDescent="0.3">
      <c r="B35" s="37" t="s">
        <v>107</v>
      </c>
      <c r="C35" s="37" t="s">
        <v>104</v>
      </c>
      <c r="D35" s="37" t="s">
        <v>93</v>
      </c>
      <c r="E35" s="38"/>
      <c r="F35" s="37">
        <v>48</v>
      </c>
      <c r="G35" s="37">
        <v>80000</v>
      </c>
      <c r="H35" s="37">
        <v>30</v>
      </c>
      <c r="I35" s="39">
        <v>660</v>
      </c>
      <c r="J35" s="36"/>
      <c r="K35" s="40"/>
      <c r="L35" s="36"/>
      <c r="M35" s="11">
        <f t="shared" si="3"/>
        <v>0</v>
      </c>
      <c r="N35" s="35"/>
      <c r="O35" s="35"/>
      <c r="P35" s="36"/>
      <c r="Q35" s="36"/>
      <c r="R35" s="11">
        <f t="shared" si="0"/>
        <v>0</v>
      </c>
      <c r="S35" s="11">
        <f t="shared" si="1"/>
        <v>0</v>
      </c>
      <c r="T35" s="31" t="e">
        <f t="shared" si="7"/>
        <v>#DIV/0!</v>
      </c>
      <c r="U35" s="27"/>
      <c r="V35" s="29"/>
    </row>
    <row r="36" spans="2:27" ht="13" x14ac:dyDescent="0.3">
      <c r="B36" s="37" t="s">
        <v>107</v>
      </c>
      <c r="C36" s="37" t="s">
        <v>104</v>
      </c>
      <c r="D36" s="37" t="s">
        <v>93</v>
      </c>
      <c r="E36" s="38"/>
      <c r="F36" s="37">
        <v>48</v>
      </c>
      <c r="G36" s="37">
        <v>100000</v>
      </c>
      <c r="H36" s="37">
        <v>30</v>
      </c>
      <c r="I36" s="39">
        <v>690</v>
      </c>
      <c r="J36" s="36"/>
      <c r="K36" s="40"/>
      <c r="L36" s="36"/>
      <c r="M36" s="11">
        <f t="shared" si="3"/>
        <v>0</v>
      </c>
      <c r="N36" s="35"/>
      <c r="O36" s="35"/>
      <c r="P36" s="36"/>
      <c r="Q36" s="36"/>
      <c r="R36" s="11">
        <f t="shared" si="0"/>
        <v>0</v>
      </c>
      <c r="S36" s="11">
        <f t="shared" si="1"/>
        <v>0</v>
      </c>
      <c r="T36" s="31" t="e">
        <f t="shared" si="7"/>
        <v>#DIV/0!</v>
      </c>
      <c r="U36" s="27"/>
      <c r="V36" s="29"/>
    </row>
    <row r="37" spans="2:27" ht="13" x14ac:dyDescent="0.3">
      <c r="B37" s="37" t="s">
        <v>107</v>
      </c>
      <c r="C37" s="37" t="s">
        <v>104</v>
      </c>
      <c r="D37" s="37" t="s">
        <v>93</v>
      </c>
      <c r="E37" s="38"/>
      <c r="F37" s="37">
        <v>48</v>
      </c>
      <c r="G37" s="37">
        <v>120000</v>
      </c>
      <c r="H37" s="37">
        <v>30</v>
      </c>
      <c r="I37" s="39">
        <v>740</v>
      </c>
      <c r="J37" s="36"/>
      <c r="K37" s="40"/>
      <c r="L37" s="36"/>
      <c r="M37" s="11">
        <f t="shared" si="3"/>
        <v>0</v>
      </c>
      <c r="N37" s="35"/>
      <c r="O37" s="35"/>
      <c r="P37" s="36"/>
      <c r="Q37" s="36"/>
      <c r="R37" s="11">
        <f t="shared" si="0"/>
        <v>0</v>
      </c>
      <c r="S37" s="11">
        <f t="shared" si="1"/>
        <v>0</v>
      </c>
      <c r="T37" s="31" t="e">
        <f t="shared" si="7"/>
        <v>#DIV/0!</v>
      </c>
      <c r="U37" s="27"/>
      <c r="V37" s="29"/>
    </row>
    <row r="38" spans="2:27" ht="13" x14ac:dyDescent="0.3">
      <c r="B38" s="37" t="s">
        <v>107</v>
      </c>
      <c r="C38" s="37" t="s">
        <v>104</v>
      </c>
      <c r="D38" s="37" t="s">
        <v>93</v>
      </c>
      <c r="E38" s="38"/>
      <c r="F38" s="37">
        <v>60</v>
      </c>
      <c r="G38" s="37">
        <v>50000</v>
      </c>
      <c r="H38" s="37">
        <v>30</v>
      </c>
      <c r="I38" s="39">
        <v>610</v>
      </c>
      <c r="J38" s="36"/>
      <c r="K38" s="40"/>
      <c r="L38" s="36"/>
      <c r="M38" s="11">
        <f t="shared" si="3"/>
        <v>0</v>
      </c>
      <c r="N38" s="35"/>
      <c r="O38" s="35"/>
      <c r="P38" s="36"/>
      <c r="Q38" s="36"/>
      <c r="R38" s="11">
        <f t="shared" si="0"/>
        <v>0</v>
      </c>
      <c r="S38" s="11">
        <f t="shared" si="1"/>
        <v>0</v>
      </c>
      <c r="T38" s="31" t="e">
        <f t="shared" si="7"/>
        <v>#DIV/0!</v>
      </c>
      <c r="U38" s="27"/>
      <c r="V38" s="29"/>
    </row>
    <row r="39" spans="2:27" ht="13" x14ac:dyDescent="0.3">
      <c r="B39" s="37" t="s">
        <v>107</v>
      </c>
      <c r="C39" s="37" t="s">
        <v>104</v>
      </c>
      <c r="D39" s="37" t="s">
        <v>93</v>
      </c>
      <c r="E39" s="38"/>
      <c r="F39" s="37">
        <v>60</v>
      </c>
      <c r="G39" s="37">
        <v>75000</v>
      </c>
      <c r="H39" s="37">
        <v>25</v>
      </c>
      <c r="I39" s="39">
        <v>630</v>
      </c>
      <c r="J39" s="36"/>
      <c r="K39" s="40"/>
      <c r="L39" s="36"/>
      <c r="M39" s="11">
        <f t="shared" si="3"/>
        <v>0</v>
      </c>
      <c r="N39" s="35"/>
      <c r="O39" s="35"/>
      <c r="P39" s="36"/>
      <c r="Q39" s="36"/>
      <c r="R39" s="11">
        <f t="shared" si="0"/>
        <v>0</v>
      </c>
      <c r="S39" s="11">
        <f t="shared" si="1"/>
        <v>0</v>
      </c>
      <c r="T39" s="31" t="e">
        <f t="shared" si="7"/>
        <v>#DIV/0!</v>
      </c>
      <c r="U39" s="27"/>
      <c r="V39" s="29"/>
    </row>
    <row r="40" spans="2:27" ht="13" x14ac:dyDescent="0.3">
      <c r="B40" s="37" t="s">
        <v>107</v>
      </c>
      <c r="C40" s="37" t="s">
        <v>104</v>
      </c>
      <c r="D40" s="37" t="s">
        <v>93</v>
      </c>
      <c r="E40" s="38"/>
      <c r="F40" s="37">
        <v>60</v>
      </c>
      <c r="G40" s="37">
        <v>100000</v>
      </c>
      <c r="H40" s="37">
        <v>30</v>
      </c>
      <c r="I40" s="39">
        <v>665</v>
      </c>
      <c r="J40" s="36"/>
      <c r="K40" s="40"/>
      <c r="L40" s="36"/>
      <c r="M40" s="11">
        <f t="shared" si="3"/>
        <v>0</v>
      </c>
      <c r="N40" s="35"/>
      <c r="O40" s="35"/>
      <c r="P40" s="36"/>
      <c r="Q40" s="36"/>
      <c r="R40" s="11">
        <f t="shared" si="0"/>
        <v>0</v>
      </c>
      <c r="S40" s="11">
        <f t="shared" si="1"/>
        <v>0</v>
      </c>
      <c r="T40" s="31" t="e">
        <f t="shared" si="7"/>
        <v>#DIV/0!</v>
      </c>
      <c r="U40" s="27"/>
      <c r="V40" s="29"/>
    </row>
    <row r="41" spans="2:27" ht="13" x14ac:dyDescent="0.3">
      <c r="B41" s="37" t="s">
        <v>107</v>
      </c>
      <c r="C41" s="37" t="s">
        <v>104</v>
      </c>
      <c r="D41" s="37" t="s">
        <v>93</v>
      </c>
      <c r="E41" s="38"/>
      <c r="F41" s="37">
        <v>60</v>
      </c>
      <c r="G41" s="37">
        <v>125000</v>
      </c>
      <c r="H41" s="37">
        <v>30</v>
      </c>
      <c r="I41" s="39">
        <v>720</v>
      </c>
      <c r="J41" s="36"/>
      <c r="K41" s="40"/>
      <c r="L41" s="36"/>
      <c r="M41" s="11">
        <f t="shared" si="3"/>
        <v>0</v>
      </c>
      <c r="N41" s="35"/>
      <c r="O41" s="35"/>
      <c r="P41" s="36"/>
      <c r="Q41" s="36"/>
      <c r="R41" s="11">
        <f t="shared" si="0"/>
        <v>0</v>
      </c>
      <c r="S41" s="11">
        <f t="shared" si="1"/>
        <v>0</v>
      </c>
      <c r="T41" s="31" t="e">
        <f t="shared" si="7"/>
        <v>#DIV/0!</v>
      </c>
      <c r="U41" s="27"/>
      <c r="V41" s="29"/>
    </row>
    <row r="42" spans="2:27" ht="13" x14ac:dyDescent="0.35">
      <c r="B42" s="12" t="s">
        <v>2</v>
      </c>
      <c r="C42" s="12"/>
      <c r="D42" s="12"/>
      <c r="E42" s="12"/>
      <c r="F42" s="12"/>
      <c r="G42" s="12"/>
      <c r="H42" s="12"/>
      <c r="I42" s="13">
        <f>+SUMPRODUCT(F30:F41,H30:H41,I30:I41)</f>
        <v>10210800</v>
      </c>
      <c r="J42" s="13">
        <f>+SUMPRODUCT(J30:J41,F30:F41,H30:H41)</f>
        <v>0</v>
      </c>
      <c r="K42" s="13"/>
      <c r="L42" s="13"/>
      <c r="M42" s="13"/>
      <c r="N42" s="13"/>
      <c r="O42" s="13"/>
      <c r="P42" s="13"/>
      <c r="Q42" s="13"/>
      <c r="R42" s="14">
        <f>SUM(R30:R41)</f>
        <v>0</v>
      </c>
      <c r="S42" s="15">
        <f>SUM(S30:S41)</f>
        <v>0</v>
      </c>
      <c r="T42" s="16" t="e">
        <f>S42/$H$61</f>
        <v>#DIV/0!</v>
      </c>
      <c r="U42" s="105"/>
      <c r="V42" s="105"/>
      <c r="W42" s="8"/>
    </row>
    <row r="43" spans="2:27" ht="13" x14ac:dyDescent="0.35">
      <c r="B43" s="52" t="s">
        <v>2</v>
      </c>
      <c r="C43" s="52"/>
      <c r="D43" s="52"/>
      <c r="E43" s="52"/>
      <c r="F43" s="52"/>
      <c r="G43" s="52"/>
      <c r="H43" s="52"/>
      <c r="I43" s="51">
        <f>I42+I29+I16</f>
        <v>23897400</v>
      </c>
      <c r="J43" s="32"/>
      <c r="W43" s="8"/>
    </row>
    <row r="44" spans="2:27" x14ac:dyDescent="0.35">
      <c r="J44" s="32"/>
      <c r="W44" s="8"/>
    </row>
    <row r="47" spans="2:27" ht="22.75" customHeight="1" x14ac:dyDescent="0.35">
      <c r="B47" s="98" t="s">
        <v>14</v>
      </c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</row>
    <row r="48" spans="2:27" ht="13" x14ac:dyDescent="0.35">
      <c r="B48" s="9" t="s">
        <v>6</v>
      </c>
      <c r="C48" s="9"/>
      <c r="D48" s="9"/>
      <c r="E48" s="9"/>
      <c r="F48" s="9"/>
      <c r="G48" s="9"/>
      <c r="H48" s="9" t="s">
        <v>1</v>
      </c>
      <c r="I48" s="9" t="s">
        <v>4</v>
      </c>
      <c r="J48" s="100" t="s">
        <v>7</v>
      </c>
      <c r="K48" s="101"/>
      <c r="L48" s="101"/>
      <c r="M48" s="101"/>
      <c r="N48" s="101"/>
      <c r="O48" s="101"/>
      <c r="P48" s="101"/>
      <c r="Q48" s="101"/>
      <c r="R48" s="102"/>
      <c r="S48" s="103"/>
      <c r="T48" s="104"/>
      <c r="U48" s="104"/>
      <c r="V48" s="104"/>
      <c r="W48" s="104"/>
      <c r="X48" s="104"/>
      <c r="Y48" s="104"/>
      <c r="Z48" s="104"/>
      <c r="AA48" s="104"/>
    </row>
    <row r="49" spans="2:18" ht="13" x14ac:dyDescent="0.35">
      <c r="B49" s="7" t="s">
        <v>5</v>
      </c>
      <c r="C49" s="7"/>
      <c r="D49" s="7"/>
      <c r="E49" s="7"/>
      <c r="F49" s="7"/>
      <c r="G49" s="7"/>
      <c r="H49" s="10"/>
      <c r="I49" s="17" t="e">
        <f t="shared" ref="I49:I56" si="8">H49/$H$61</f>
        <v>#DIV/0!</v>
      </c>
      <c r="J49" s="27"/>
      <c r="K49" s="28"/>
      <c r="L49" s="28"/>
      <c r="M49" s="28"/>
      <c r="N49" s="28"/>
      <c r="O49" s="28"/>
      <c r="P49" s="28"/>
      <c r="Q49" s="28"/>
      <c r="R49" s="29"/>
    </row>
    <row r="50" spans="2:18" ht="26" x14ac:dyDescent="0.35">
      <c r="B50" s="7" t="s">
        <v>25</v>
      </c>
      <c r="C50" s="7"/>
      <c r="D50" s="7"/>
      <c r="E50" s="7"/>
      <c r="F50" s="7"/>
      <c r="G50" s="7"/>
      <c r="H50" s="10"/>
      <c r="I50" s="17" t="e">
        <f t="shared" si="8"/>
        <v>#DIV/0!</v>
      </c>
      <c r="J50" s="27"/>
      <c r="K50" s="28"/>
      <c r="L50" s="28"/>
      <c r="M50" s="28"/>
      <c r="N50" s="28"/>
      <c r="O50" s="28"/>
      <c r="P50" s="28"/>
      <c r="Q50" s="28"/>
      <c r="R50" s="29"/>
    </row>
    <row r="51" spans="2:18" ht="26" x14ac:dyDescent="0.35">
      <c r="B51" s="7" t="s">
        <v>26</v>
      </c>
      <c r="C51" s="7"/>
      <c r="D51" s="7"/>
      <c r="E51" s="7"/>
      <c r="F51" s="7"/>
      <c r="G51" s="7"/>
      <c r="H51" s="10"/>
      <c r="I51" s="17" t="e">
        <f t="shared" si="8"/>
        <v>#DIV/0!</v>
      </c>
      <c r="J51" s="27"/>
      <c r="K51" s="28"/>
      <c r="L51" s="28"/>
      <c r="M51" s="28"/>
      <c r="N51" s="28"/>
      <c r="O51" s="28"/>
      <c r="P51" s="28"/>
      <c r="Q51" s="28"/>
      <c r="R51" s="29"/>
    </row>
    <row r="52" spans="2:18" ht="26" x14ac:dyDescent="0.35">
      <c r="B52" s="7" t="s">
        <v>27</v>
      </c>
      <c r="C52" s="7"/>
      <c r="D52" s="7"/>
      <c r="E52" s="7"/>
      <c r="F52" s="7"/>
      <c r="G52" s="7"/>
      <c r="H52" s="10"/>
      <c r="I52" s="17" t="e">
        <f t="shared" si="8"/>
        <v>#DIV/0!</v>
      </c>
      <c r="J52" s="27"/>
      <c r="K52" s="28"/>
      <c r="L52" s="28"/>
      <c r="M52" s="28"/>
      <c r="N52" s="28"/>
      <c r="O52" s="28"/>
      <c r="P52" s="28"/>
      <c r="Q52" s="28"/>
      <c r="R52" s="29"/>
    </row>
    <row r="53" spans="2:18" ht="13" x14ac:dyDescent="0.35">
      <c r="B53" s="7" t="s">
        <v>29</v>
      </c>
      <c r="C53" s="7"/>
      <c r="D53" s="7"/>
      <c r="E53" s="7"/>
      <c r="F53" s="7"/>
      <c r="G53" s="7"/>
      <c r="H53" s="10"/>
      <c r="I53" s="17" t="e">
        <f t="shared" si="8"/>
        <v>#DIV/0!</v>
      </c>
      <c r="J53" s="27"/>
      <c r="K53" s="28"/>
      <c r="L53" s="28"/>
      <c r="M53" s="28"/>
      <c r="N53" s="28"/>
      <c r="O53" s="28"/>
      <c r="P53" s="28"/>
      <c r="Q53" s="28"/>
      <c r="R53" s="29"/>
    </row>
    <row r="54" spans="2:18" ht="13" x14ac:dyDescent="0.35">
      <c r="B54" s="7" t="s">
        <v>28</v>
      </c>
      <c r="C54" s="7"/>
      <c r="D54" s="7"/>
      <c r="E54" s="7"/>
      <c r="F54" s="7"/>
      <c r="G54" s="7"/>
      <c r="H54" s="10"/>
      <c r="I54" s="17" t="e">
        <f t="shared" si="8"/>
        <v>#DIV/0!</v>
      </c>
      <c r="J54" s="27"/>
      <c r="K54" s="28"/>
      <c r="L54" s="28"/>
      <c r="M54" s="28"/>
      <c r="N54" s="28"/>
      <c r="O54" s="28"/>
      <c r="P54" s="28"/>
      <c r="Q54" s="28"/>
      <c r="R54" s="29"/>
    </row>
    <row r="55" spans="2:18" ht="39" x14ac:dyDescent="0.35">
      <c r="B55" s="7" t="s">
        <v>36</v>
      </c>
      <c r="C55" s="7"/>
      <c r="D55" s="7"/>
      <c r="E55" s="7"/>
      <c r="F55" s="7"/>
      <c r="G55" s="7"/>
      <c r="H55" s="10"/>
      <c r="I55" s="17" t="e">
        <f t="shared" si="8"/>
        <v>#DIV/0!</v>
      </c>
      <c r="J55" s="27"/>
      <c r="K55" s="28"/>
      <c r="L55" s="28"/>
      <c r="M55" s="28"/>
      <c r="N55" s="28"/>
      <c r="O55" s="28"/>
      <c r="P55" s="28"/>
      <c r="Q55" s="28"/>
      <c r="R55" s="29"/>
    </row>
    <row r="56" spans="2:18" ht="13" x14ac:dyDescent="0.35">
      <c r="B56" s="12" t="s">
        <v>2</v>
      </c>
      <c r="C56" s="12"/>
      <c r="D56" s="12"/>
      <c r="E56" s="12"/>
      <c r="F56" s="12"/>
      <c r="G56" s="12"/>
      <c r="H56" s="19">
        <f>SUM(H49:H55)</f>
        <v>0</v>
      </c>
      <c r="I56" s="18" t="e">
        <f t="shared" si="8"/>
        <v>#DIV/0!</v>
      </c>
      <c r="J56" s="90"/>
      <c r="K56" s="91"/>
      <c r="L56" s="91"/>
      <c r="M56" s="91"/>
      <c r="N56" s="91"/>
      <c r="O56" s="91"/>
      <c r="P56" s="91"/>
      <c r="Q56" s="91"/>
      <c r="R56" s="92"/>
    </row>
    <row r="59" spans="2:18" ht="22.75" customHeight="1" x14ac:dyDescent="0.35">
      <c r="B59" s="93" t="s">
        <v>8</v>
      </c>
      <c r="C59" s="93"/>
      <c r="D59" s="93"/>
      <c r="E59" s="93"/>
      <c r="F59" s="93"/>
      <c r="G59" s="93"/>
      <c r="H59" s="93"/>
      <c r="I59" s="93"/>
    </row>
    <row r="60" spans="2:18" ht="29" x14ac:dyDescent="0.35">
      <c r="B60" s="20" t="s">
        <v>9</v>
      </c>
      <c r="C60" s="20"/>
      <c r="D60" s="20"/>
      <c r="E60" s="20"/>
      <c r="F60" s="20"/>
      <c r="G60" s="26"/>
      <c r="H60" s="21">
        <f>R42+R29+R16</f>
        <v>0</v>
      </c>
      <c r="I60" s="22"/>
    </row>
    <row r="61" spans="2:18" ht="29" x14ac:dyDescent="0.35">
      <c r="B61" s="20" t="s">
        <v>10</v>
      </c>
      <c r="C61" s="20"/>
      <c r="D61" s="20"/>
      <c r="E61" s="20"/>
      <c r="F61" s="20"/>
      <c r="G61" s="25"/>
      <c r="H61" s="21">
        <f>S42+S29+S16+H56</f>
        <v>0</v>
      </c>
      <c r="I61" s="30" t="e">
        <f>H61/$H$60</f>
        <v>#DIV/0!</v>
      </c>
    </row>
    <row r="62" spans="2:18" ht="29" x14ac:dyDescent="0.35">
      <c r="B62" s="20" t="s">
        <v>11</v>
      </c>
      <c r="C62" s="20"/>
      <c r="D62" s="20"/>
      <c r="E62" s="20"/>
      <c r="F62" s="20"/>
      <c r="G62" s="20"/>
      <c r="H62" s="21">
        <f>H60-H61</f>
        <v>0</v>
      </c>
      <c r="I62" s="23" t="e">
        <f>H62/$H$60</f>
        <v>#DIV/0!</v>
      </c>
    </row>
    <row r="63" spans="2:18" ht="14.5" x14ac:dyDescent="0.35">
      <c r="B63" s="24"/>
      <c r="C63" s="24"/>
      <c r="D63" s="24"/>
      <c r="E63" s="24"/>
      <c r="F63" s="24"/>
      <c r="G63" s="24"/>
      <c r="H63" s="24"/>
      <c r="I63" s="24"/>
    </row>
  </sheetData>
  <mergeCells count="11">
    <mergeCell ref="U42:V42"/>
    <mergeCell ref="B1:V1"/>
    <mergeCell ref="B2:V2"/>
    <mergeCell ref="U3:V3"/>
    <mergeCell ref="U16:V16"/>
    <mergeCell ref="U29:V29"/>
    <mergeCell ref="B47:R47"/>
    <mergeCell ref="J48:R48"/>
    <mergeCell ref="S48:AA48"/>
    <mergeCell ref="J56:R56"/>
    <mergeCell ref="B59:I59"/>
  </mergeCells>
  <printOptions horizontalCentered="1"/>
  <pageMargins left="0.70866141732283472" right="0.70866141732283472" top="1.3385826771653544" bottom="0.74803149606299213" header="0.31496062992125984" footer="0.31496062992125984"/>
  <pageSetup paperSize="8" scale="49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B1:AA210"/>
  <sheetViews>
    <sheetView tabSelected="1" topLeftCell="A171" zoomScaleNormal="100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58.26953125" style="1" bestFit="1" customWidth="1"/>
    <col min="3" max="3" width="32.81640625" style="1" customWidth="1"/>
    <col min="4" max="4" width="43.726562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2" ht="14.5" x14ac:dyDescent="0.35"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2" ht="22.75" customHeight="1" x14ac:dyDescent="0.35"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2" ht="91" x14ac:dyDescent="0.35">
      <c r="B3" s="9" t="s">
        <v>43</v>
      </c>
      <c r="C3" s="9"/>
      <c r="D3" s="9" t="s">
        <v>44</v>
      </c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2" ht="13" x14ac:dyDescent="0.3">
      <c r="B4" s="42" t="s">
        <v>47</v>
      </c>
      <c r="C4" s="42" t="s">
        <v>111</v>
      </c>
      <c r="D4" s="37" t="s">
        <v>48</v>
      </c>
      <c r="E4" s="38"/>
      <c r="F4" s="37">
        <v>36</v>
      </c>
      <c r="G4" s="37">
        <v>60000</v>
      </c>
      <c r="H4" s="37">
        <v>5</v>
      </c>
      <c r="I4" s="39">
        <v>330</v>
      </c>
      <c r="J4" s="34"/>
      <c r="K4" s="40"/>
      <c r="L4" s="33"/>
      <c r="M4" s="11">
        <f>+(K4-L4)</f>
        <v>0</v>
      </c>
      <c r="N4" s="35"/>
      <c r="O4" s="36"/>
      <c r="P4" s="36"/>
      <c r="Q4" s="36"/>
      <c r="R4" s="11">
        <f t="shared" ref="R4:R174" si="0">+J4*F4*H4</f>
        <v>0</v>
      </c>
      <c r="S4" s="11">
        <f t="shared" ref="S4:S174" si="1">+(M4+(P4+Q4+O4)*F4)*H4</f>
        <v>0</v>
      </c>
      <c r="T4" s="31" t="e">
        <f t="shared" ref="T4:T35" ca="1" si="2">S4/$H$208</f>
        <v>#REF!</v>
      </c>
      <c r="U4" s="27"/>
      <c r="V4" s="29"/>
    </row>
    <row r="5" spans="2:22" ht="13" x14ac:dyDescent="0.3">
      <c r="B5" s="42" t="s">
        <v>47</v>
      </c>
      <c r="C5" s="42" t="s">
        <v>111</v>
      </c>
      <c r="D5" s="37" t="s">
        <v>48</v>
      </c>
      <c r="E5" s="38"/>
      <c r="F5" s="37">
        <v>36</v>
      </c>
      <c r="G5" s="37">
        <v>90000</v>
      </c>
      <c r="H5" s="37">
        <v>10</v>
      </c>
      <c r="I5" s="39">
        <v>390</v>
      </c>
      <c r="J5" s="34"/>
      <c r="K5" s="40"/>
      <c r="L5" s="33"/>
      <c r="M5" s="11">
        <f t="shared" ref="M5:M188" si="3">+(K5-L5)</f>
        <v>0</v>
      </c>
      <c r="N5" s="35"/>
      <c r="O5" s="36"/>
      <c r="P5" s="36"/>
      <c r="Q5" s="36"/>
      <c r="R5" s="11">
        <f t="shared" si="0"/>
        <v>0</v>
      </c>
      <c r="S5" s="11">
        <f t="shared" si="1"/>
        <v>0</v>
      </c>
      <c r="T5" s="31" t="e">
        <f t="shared" ca="1" si="2"/>
        <v>#REF!</v>
      </c>
      <c r="U5" s="27"/>
      <c r="V5" s="29"/>
    </row>
    <row r="6" spans="2:22" ht="13" x14ac:dyDescent="0.3">
      <c r="B6" s="42" t="s">
        <v>47</v>
      </c>
      <c r="C6" s="42" t="s">
        <v>111</v>
      </c>
      <c r="D6" s="37" t="s">
        <v>48</v>
      </c>
      <c r="E6" s="38"/>
      <c r="F6" s="37">
        <v>36</v>
      </c>
      <c r="G6" s="37">
        <v>120000</v>
      </c>
      <c r="H6" s="37">
        <v>10</v>
      </c>
      <c r="I6" s="39">
        <v>430</v>
      </c>
      <c r="J6" s="34"/>
      <c r="K6" s="40"/>
      <c r="L6" s="33"/>
      <c r="M6" s="11">
        <f t="shared" si="3"/>
        <v>0</v>
      </c>
      <c r="N6" s="35"/>
      <c r="O6" s="36"/>
      <c r="P6" s="36"/>
      <c r="Q6" s="36"/>
      <c r="R6" s="11">
        <f t="shared" si="0"/>
        <v>0</v>
      </c>
      <c r="S6" s="11">
        <f t="shared" si="1"/>
        <v>0</v>
      </c>
      <c r="T6" s="31" t="e">
        <f t="shared" ca="1" si="2"/>
        <v>#REF!</v>
      </c>
      <c r="U6" s="27"/>
      <c r="V6" s="29"/>
    </row>
    <row r="7" spans="2:22" ht="13" x14ac:dyDescent="0.3">
      <c r="B7" s="42" t="s">
        <v>47</v>
      </c>
      <c r="C7" s="42" t="s">
        <v>111</v>
      </c>
      <c r="D7" s="37" t="s">
        <v>48</v>
      </c>
      <c r="E7" s="38"/>
      <c r="F7" s="37">
        <v>48</v>
      </c>
      <c r="G7" s="37">
        <v>40000</v>
      </c>
      <c r="H7" s="37">
        <v>10</v>
      </c>
      <c r="I7" s="39">
        <v>300</v>
      </c>
      <c r="J7" s="34"/>
      <c r="K7" s="40"/>
      <c r="L7" s="33"/>
      <c r="M7" s="11">
        <f t="shared" si="3"/>
        <v>0</v>
      </c>
      <c r="N7" s="35"/>
      <c r="O7" s="36"/>
      <c r="P7" s="36"/>
      <c r="Q7" s="36"/>
      <c r="R7" s="11">
        <f t="shared" si="0"/>
        <v>0</v>
      </c>
      <c r="S7" s="11">
        <f t="shared" si="1"/>
        <v>0</v>
      </c>
      <c r="T7" s="31" t="e">
        <f t="shared" ca="1" si="2"/>
        <v>#REF!</v>
      </c>
      <c r="U7" s="27"/>
      <c r="V7" s="29"/>
    </row>
    <row r="8" spans="2:22" ht="13" x14ac:dyDescent="0.3">
      <c r="B8" s="42" t="s">
        <v>47</v>
      </c>
      <c r="C8" s="42" t="s">
        <v>111</v>
      </c>
      <c r="D8" s="37" t="s">
        <v>48</v>
      </c>
      <c r="E8" s="38"/>
      <c r="F8" s="37">
        <v>48</v>
      </c>
      <c r="G8" s="37">
        <v>60000</v>
      </c>
      <c r="H8" s="37">
        <v>5</v>
      </c>
      <c r="I8" s="39">
        <v>310</v>
      </c>
      <c r="J8" s="34"/>
      <c r="K8" s="40"/>
      <c r="L8" s="33"/>
      <c r="M8" s="11">
        <f t="shared" si="3"/>
        <v>0</v>
      </c>
      <c r="N8" s="35"/>
      <c r="O8" s="36"/>
      <c r="P8" s="36"/>
      <c r="Q8" s="36"/>
      <c r="R8" s="11">
        <f t="shared" si="0"/>
        <v>0</v>
      </c>
      <c r="S8" s="11">
        <f t="shared" si="1"/>
        <v>0</v>
      </c>
      <c r="T8" s="31" t="e">
        <f t="shared" ca="1" si="2"/>
        <v>#REF!</v>
      </c>
      <c r="U8" s="27"/>
      <c r="V8" s="29"/>
    </row>
    <row r="9" spans="2:22" ht="13" x14ac:dyDescent="0.3">
      <c r="B9" s="42" t="s">
        <v>47</v>
      </c>
      <c r="C9" s="42" t="s">
        <v>111</v>
      </c>
      <c r="D9" s="37" t="s">
        <v>48</v>
      </c>
      <c r="E9" s="38"/>
      <c r="F9" s="37">
        <v>48</v>
      </c>
      <c r="G9" s="37">
        <v>80000</v>
      </c>
      <c r="H9" s="37">
        <v>10</v>
      </c>
      <c r="I9" s="39">
        <v>320</v>
      </c>
      <c r="J9" s="34"/>
      <c r="K9" s="40"/>
      <c r="L9" s="33"/>
      <c r="M9" s="11">
        <f t="shared" si="3"/>
        <v>0</v>
      </c>
      <c r="N9" s="35"/>
      <c r="O9" s="36"/>
      <c r="P9" s="36"/>
      <c r="Q9" s="36"/>
      <c r="R9" s="11">
        <f t="shared" si="0"/>
        <v>0</v>
      </c>
      <c r="S9" s="11">
        <f t="shared" si="1"/>
        <v>0</v>
      </c>
      <c r="T9" s="31" t="e">
        <f t="shared" ca="1" si="2"/>
        <v>#REF!</v>
      </c>
      <c r="U9" s="27"/>
      <c r="V9" s="29"/>
    </row>
    <row r="10" spans="2:22" ht="13" x14ac:dyDescent="0.3">
      <c r="B10" s="42" t="s">
        <v>47</v>
      </c>
      <c r="C10" s="42" t="s">
        <v>111</v>
      </c>
      <c r="D10" s="37" t="s">
        <v>48</v>
      </c>
      <c r="E10" s="38"/>
      <c r="F10" s="37">
        <v>48</v>
      </c>
      <c r="G10" s="37">
        <v>100000</v>
      </c>
      <c r="H10" s="37">
        <v>5</v>
      </c>
      <c r="I10" s="39">
        <v>350</v>
      </c>
      <c r="J10" s="34"/>
      <c r="K10" s="40"/>
      <c r="L10" s="33"/>
      <c r="M10" s="11">
        <f t="shared" si="3"/>
        <v>0</v>
      </c>
      <c r="N10" s="35"/>
      <c r="O10" s="36"/>
      <c r="P10" s="36"/>
      <c r="Q10" s="36"/>
      <c r="R10" s="11">
        <f t="shared" ref="R10:R124" si="4">+J10*F10*H10</f>
        <v>0</v>
      </c>
      <c r="S10" s="11">
        <f t="shared" ref="S10:S124" si="5">+(M10+(P10+Q10+O10)*F10)*H10</f>
        <v>0</v>
      </c>
      <c r="T10" s="31" t="e">
        <f t="shared" ca="1" si="2"/>
        <v>#REF!</v>
      </c>
      <c r="U10" s="27"/>
      <c r="V10" s="29"/>
    </row>
    <row r="11" spans="2:22" ht="13" x14ac:dyDescent="0.3">
      <c r="B11" s="42" t="s">
        <v>47</v>
      </c>
      <c r="C11" s="42" t="s">
        <v>111</v>
      </c>
      <c r="D11" s="37" t="s">
        <v>48</v>
      </c>
      <c r="E11" s="38"/>
      <c r="F11" s="37">
        <v>48</v>
      </c>
      <c r="G11" s="37">
        <v>120000</v>
      </c>
      <c r="H11" s="37">
        <v>10</v>
      </c>
      <c r="I11" s="39">
        <v>380</v>
      </c>
      <c r="J11" s="34"/>
      <c r="K11" s="40"/>
      <c r="L11" s="33"/>
      <c r="M11" s="11">
        <f t="shared" si="3"/>
        <v>0</v>
      </c>
      <c r="N11" s="35"/>
      <c r="O11" s="36"/>
      <c r="P11" s="36"/>
      <c r="Q11" s="36"/>
      <c r="R11" s="11">
        <f t="shared" si="4"/>
        <v>0</v>
      </c>
      <c r="S11" s="11">
        <f t="shared" si="5"/>
        <v>0</v>
      </c>
      <c r="T11" s="31" t="e">
        <f t="shared" ca="1" si="2"/>
        <v>#REF!</v>
      </c>
      <c r="U11" s="27"/>
      <c r="V11" s="29"/>
    </row>
    <row r="12" spans="2:22" ht="13" x14ac:dyDescent="0.3">
      <c r="B12" s="42" t="s">
        <v>47</v>
      </c>
      <c r="C12" s="42" t="s">
        <v>111</v>
      </c>
      <c r="D12" s="37" t="s">
        <v>48</v>
      </c>
      <c r="E12" s="38"/>
      <c r="F12" s="37">
        <v>60</v>
      </c>
      <c r="G12" s="37">
        <v>50000</v>
      </c>
      <c r="H12" s="37">
        <v>10</v>
      </c>
      <c r="I12" s="39">
        <v>290</v>
      </c>
      <c r="J12" s="34"/>
      <c r="K12" s="40"/>
      <c r="L12" s="33"/>
      <c r="M12" s="11">
        <f t="shared" si="3"/>
        <v>0</v>
      </c>
      <c r="N12" s="35"/>
      <c r="O12" s="36"/>
      <c r="P12" s="36"/>
      <c r="Q12" s="36"/>
      <c r="R12" s="11">
        <f t="shared" si="4"/>
        <v>0</v>
      </c>
      <c r="S12" s="11">
        <f t="shared" si="5"/>
        <v>0</v>
      </c>
      <c r="T12" s="31" t="e">
        <f t="shared" ca="1" si="2"/>
        <v>#REF!</v>
      </c>
      <c r="U12" s="27"/>
      <c r="V12" s="29"/>
    </row>
    <row r="13" spans="2:22" ht="13" x14ac:dyDescent="0.3">
      <c r="B13" s="42" t="s">
        <v>47</v>
      </c>
      <c r="C13" s="42" t="s">
        <v>111</v>
      </c>
      <c r="D13" s="37" t="s">
        <v>48</v>
      </c>
      <c r="E13" s="38"/>
      <c r="F13" s="37">
        <v>60</v>
      </c>
      <c r="G13" s="37">
        <v>75000</v>
      </c>
      <c r="H13" s="37">
        <v>10</v>
      </c>
      <c r="I13" s="39">
        <v>300</v>
      </c>
      <c r="J13" s="34"/>
      <c r="K13" s="40"/>
      <c r="L13" s="33"/>
      <c r="M13" s="11">
        <f t="shared" si="3"/>
        <v>0</v>
      </c>
      <c r="N13" s="35"/>
      <c r="O13" s="36"/>
      <c r="P13" s="36"/>
      <c r="Q13" s="36"/>
      <c r="R13" s="11">
        <f t="shared" si="4"/>
        <v>0</v>
      </c>
      <c r="S13" s="11">
        <f t="shared" si="5"/>
        <v>0</v>
      </c>
      <c r="T13" s="31" t="e">
        <f t="shared" ca="1" si="2"/>
        <v>#REF!</v>
      </c>
      <c r="U13" s="27"/>
      <c r="V13" s="29"/>
    </row>
    <row r="14" spans="2:22" ht="13" x14ac:dyDescent="0.3">
      <c r="B14" s="42" t="s">
        <v>47</v>
      </c>
      <c r="C14" s="42" t="s">
        <v>111</v>
      </c>
      <c r="D14" s="37" t="s">
        <v>48</v>
      </c>
      <c r="E14" s="38"/>
      <c r="F14" s="37">
        <v>60</v>
      </c>
      <c r="G14" s="37">
        <v>100000</v>
      </c>
      <c r="H14" s="37">
        <v>10</v>
      </c>
      <c r="I14" s="39">
        <v>330</v>
      </c>
      <c r="J14" s="34"/>
      <c r="K14" s="40"/>
      <c r="L14" s="33"/>
      <c r="M14" s="11">
        <f t="shared" si="3"/>
        <v>0</v>
      </c>
      <c r="N14" s="35"/>
      <c r="O14" s="36"/>
      <c r="P14" s="36"/>
      <c r="Q14" s="36"/>
      <c r="R14" s="11">
        <f t="shared" si="4"/>
        <v>0</v>
      </c>
      <c r="S14" s="11">
        <f t="shared" si="5"/>
        <v>0</v>
      </c>
      <c r="T14" s="31" t="e">
        <f t="shared" ca="1" si="2"/>
        <v>#REF!</v>
      </c>
      <c r="U14" s="27"/>
      <c r="V14" s="29"/>
    </row>
    <row r="15" spans="2:22" ht="13" x14ac:dyDescent="0.3">
      <c r="B15" s="42" t="s">
        <v>47</v>
      </c>
      <c r="C15" s="42" t="s">
        <v>111</v>
      </c>
      <c r="D15" s="37" t="s">
        <v>48</v>
      </c>
      <c r="E15" s="38"/>
      <c r="F15" s="37">
        <v>60</v>
      </c>
      <c r="G15" s="37">
        <v>125000</v>
      </c>
      <c r="H15" s="37">
        <v>5</v>
      </c>
      <c r="I15" s="39">
        <v>390</v>
      </c>
      <c r="J15" s="34"/>
      <c r="K15" s="40"/>
      <c r="L15" s="33"/>
      <c r="M15" s="11">
        <f t="shared" si="3"/>
        <v>0</v>
      </c>
      <c r="N15" s="35"/>
      <c r="O15" s="36"/>
      <c r="P15" s="36"/>
      <c r="Q15" s="36"/>
      <c r="R15" s="11">
        <f t="shared" si="4"/>
        <v>0</v>
      </c>
      <c r="S15" s="11">
        <f t="shared" si="5"/>
        <v>0</v>
      </c>
      <c r="T15" s="31" t="e">
        <f t="shared" ca="1" si="2"/>
        <v>#REF!</v>
      </c>
      <c r="U15" s="27"/>
      <c r="V15" s="29"/>
    </row>
    <row r="16" spans="2:22" ht="13" x14ac:dyDescent="0.3">
      <c r="B16" s="42" t="s">
        <v>47</v>
      </c>
      <c r="C16" s="42" t="s">
        <v>112</v>
      </c>
      <c r="D16" s="37" t="s">
        <v>48</v>
      </c>
      <c r="E16" s="38"/>
      <c r="F16" s="37">
        <v>36</v>
      </c>
      <c r="G16" s="37">
        <v>60000</v>
      </c>
      <c r="H16" s="37">
        <v>5</v>
      </c>
      <c r="I16" s="39">
        <v>420</v>
      </c>
      <c r="J16" s="34"/>
      <c r="K16" s="40"/>
      <c r="L16" s="33"/>
      <c r="M16" s="11">
        <f t="shared" si="3"/>
        <v>0</v>
      </c>
      <c r="N16" s="35"/>
      <c r="O16" s="36"/>
      <c r="P16" s="36"/>
      <c r="Q16" s="36"/>
      <c r="R16" s="11">
        <f t="shared" si="4"/>
        <v>0</v>
      </c>
      <c r="S16" s="11">
        <f t="shared" si="5"/>
        <v>0</v>
      </c>
      <c r="T16" s="31" t="e">
        <f t="shared" ca="1" si="2"/>
        <v>#REF!</v>
      </c>
      <c r="U16" s="27"/>
      <c r="V16" s="29"/>
    </row>
    <row r="17" spans="2:23" ht="13" x14ac:dyDescent="0.3">
      <c r="B17" s="42" t="s">
        <v>47</v>
      </c>
      <c r="C17" s="42" t="s">
        <v>112</v>
      </c>
      <c r="D17" s="37" t="s">
        <v>48</v>
      </c>
      <c r="E17" s="38"/>
      <c r="F17" s="37">
        <v>36</v>
      </c>
      <c r="G17" s="37">
        <v>90000</v>
      </c>
      <c r="H17" s="37">
        <v>10</v>
      </c>
      <c r="I17" s="39">
        <v>480</v>
      </c>
      <c r="J17" s="34"/>
      <c r="K17" s="40"/>
      <c r="L17" s="33"/>
      <c r="M17" s="11">
        <f t="shared" si="3"/>
        <v>0</v>
      </c>
      <c r="N17" s="35"/>
      <c r="O17" s="36"/>
      <c r="P17" s="36"/>
      <c r="Q17" s="36"/>
      <c r="R17" s="11">
        <f t="shared" si="4"/>
        <v>0</v>
      </c>
      <c r="S17" s="11">
        <f t="shared" si="5"/>
        <v>0</v>
      </c>
      <c r="T17" s="31" t="e">
        <f t="shared" ca="1" si="2"/>
        <v>#REF!</v>
      </c>
      <c r="U17" s="27"/>
      <c r="V17" s="29"/>
    </row>
    <row r="18" spans="2:23" ht="13" x14ac:dyDescent="0.3">
      <c r="B18" s="42" t="s">
        <v>47</v>
      </c>
      <c r="C18" s="42" t="s">
        <v>112</v>
      </c>
      <c r="D18" s="37" t="s">
        <v>48</v>
      </c>
      <c r="E18" s="38"/>
      <c r="F18" s="37">
        <v>36</v>
      </c>
      <c r="G18" s="37">
        <v>120000</v>
      </c>
      <c r="H18" s="37">
        <v>10</v>
      </c>
      <c r="I18" s="39">
        <v>530</v>
      </c>
      <c r="J18" s="34"/>
      <c r="K18" s="40"/>
      <c r="L18" s="33"/>
      <c r="M18" s="11">
        <f t="shared" si="3"/>
        <v>0</v>
      </c>
      <c r="N18" s="35"/>
      <c r="O18" s="36"/>
      <c r="P18" s="36"/>
      <c r="Q18" s="36"/>
      <c r="R18" s="11">
        <f t="shared" si="4"/>
        <v>0</v>
      </c>
      <c r="S18" s="11">
        <f t="shared" si="5"/>
        <v>0</v>
      </c>
      <c r="T18" s="31" t="e">
        <f t="shared" ca="1" si="2"/>
        <v>#REF!</v>
      </c>
      <c r="U18" s="27"/>
      <c r="V18" s="29"/>
    </row>
    <row r="19" spans="2:23" ht="13" x14ac:dyDescent="0.3">
      <c r="B19" s="42" t="s">
        <v>47</v>
      </c>
      <c r="C19" s="42" t="s">
        <v>112</v>
      </c>
      <c r="D19" s="37" t="s">
        <v>48</v>
      </c>
      <c r="E19" s="38"/>
      <c r="F19" s="37">
        <v>48</v>
      </c>
      <c r="G19" s="37">
        <v>40000</v>
      </c>
      <c r="H19" s="37">
        <v>10</v>
      </c>
      <c r="I19" s="39">
        <v>380</v>
      </c>
      <c r="J19" s="34"/>
      <c r="K19" s="40"/>
      <c r="L19" s="33"/>
      <c r="M19" s="11">
        <f t="shared" si="3"/>
        <v>0</v>
      </c>
      <c r="N19" s="35"/>
      <c r="O19" s="36"/>
      <c r="P19" s="36"/>
      <c r="Q19" s="36"/>
      <c r="R19" s="11">
        <f t="shared" si="4"/>
        <v>0</v>
      </c>
      <c r="S19" s="11">
        <f t="shared" si="5"/>
        <v>0</v>
      </c>
      <c r="T19" s="31" t="e">
        <f t="shared" ca="1" si="2"/>
        <v>#REF!</v>
      </c>
      <c r="U19" s="27"/>
      <c r="V19" s="29"/>
    </row>
    <row r="20" spans="2:23" ht="13" x14ac:dyDescent="0.3">
      <c r="B20" s="42" t="s">
        <v>47</v>
      </c>
      <c r="C20" s="42" t="s">
        <v>112</v>
      </c>
      <c r="D20" s="37" t="s">
        <v>48</v>
      </c>
      <c r="E20" s="38"/>
      <c r="F20" s="37">
        <v>48</v>
      </c>
      <c r="G20" s="37">
        <v>60000</v>
      </c>
      <c r="H20" s="37">
        <v>5</v>
      </c>
      <c r="I20" s="39">
        <v>390</v>
      </c>
      <c r="J20" s="34"/>
      <c r="K20" s="40"/>
      <c r="L20" s="33"/>
      <c r="M20" s="11">
        <f t="shared" si="3"/>
        <v>0</v>
      </c>
      <c r="N20" s="35"/>
      <c r="O20" s="36"/>
      <c r="P20" s="36"/>
      <c r="Q20" s="36"/>
      <c r="R20" s="11">
        <f t="shared" si="4"/>
        <v>0</v>
      </c>
      <c r="S20" s="11">
        <f t="shared" si="5"/>
        <v>0</v>
      </c>
      <c r="T20" s="31" t="e">
        <f t="shared" ca="1" si="2"/>
        <v>#REF!</v>
      </c>
      <c r="U20" s="27"/>
      <c r="V20" s="29"/>
    </row>
    <row r="21" spans="2:23" ht="13" x14ac:dyDescent="0.3">
      <c r="B21" s="42" t="s">
        <v>47</v>
      </c>
      <c r="C21" s="42" t="s">
        <v>112</v>
      </c>
      <c r="D21" s="37" t="s">
        <v>48</v>
      </c>
      <c r="E21" s="38"/>
      <c r="F21" s="37">
        <v>48</v>
      </c>
      <c r="G21" s="37">
        <v>80000</v>
      </c>
      <c r="H21" s="37">
        <v>10</v>
      </c>
      <c r="I21" s="39">
        <v>410</v>
      </c>
      <c r="J21" s="34"/>
      <c r="K21" s="40"/>
      <c r="L21" s="33"/>
      <c r="M21" s="11">
        <f t="shared" si="3"/>
        <v>0</v>
      </c>
      <c r="N21" s="35"/>
      <c r="O21" s="36"/>
      <c r="P21" s="36"/>
      <c r="Q21" s="36"/>
      <c r="R21" s="11">
        <f t="shared" si="4"/>
        <v>0</v>
      </c>
      <c r="S21" s="11">
        <f t="shared" si="5"/>
        <v>0</v>
      </c>
      <c r="T21" s="31" t="e">
        <f t="shared" ca="1" si="2"/>
        <v>#REF!</v>
      </c>
      <c r="U21" s="27"/>
      <c r="V21" s="29"/>
    </row>
    <row r="22" spans="2:23" ht="13" x14ac:dyDescent="0.3">
      <c r="B22" s="42" t="s">
        <v>47</v>
      </c>
      <c r="C22" s="42" t="s">
        <v>112</v>
      </c>
      <c r="D22" s="37" t="s">
        <v>48</v>
      </c>
      <c r="E22" s="38"/>
      <c r="F22" s="37">
        <v>48</v>
      </c>
      <c r="G22" s="37">
        <v>100000</v>
      </c>
      <c r="H22" s="37">
        <v>5</v>
      </c>
      <c r="I22" s="39">
        <v>440</v>
      </c>
      <c r="J22" s="34"/>
      <c r="K22" s="40"/>
      <c r="L22" s="33"/>
      <c r="M22" s="11">
        <f t="shared" si="3"/>
        <v>0</v>
      </c>
      <c r="N22" s="35"/>
      <c r="O22" s="36"/>
      <c r="P22" s="36"/>
      <c r="Q22" s="36"/>
      <c r="R22" s="11">
        <f t="shared" si="4"/>
        <v>0</v>
      </c>
      <c r="S22" s="11">
        <f t="shared" si="5"/>
        <v>0</v>
      </c>
      <c r="T22" s="31" t="e">
        <f t="shared" ca="1" si="2"/>
        <v>#REF!</v>
      </c>
      <c r="U22" s="27"/>
      <c r="V22" s="29"/>
    </row>
    <row r="23" spans="2:23" ht="13" x14ac:dyDescent="0.3">
      <c r="B23" s="42" t="s">
        <v>47</v>
      </c>
      <c r="C23" s="42" t="s">
        <v>112</v>
      </c>
      <c r="D23" s="37" t="s">
        <v>48</v>
      </c>
      <c r="E23" s="38"/>
      <c r="F23" s="37">
        <v>48</v>
      </c>
      <c r="G23" s="37">
        <v>120000</v>
      </c>
      <c r="H23" s="37">
        <v>10</v>
      </c>
      <c r="I23" s="39">
        <v>470</v>
      </c>
      <c r="J23" s="34"/>
      <c r="K23" s="40"/>
      <c r="L23" s="33"/>
      <c r="M23" s="11">
        <f t="shared" si="3"/>
        <v>0</v>
      </c>
      <c r="N23" s="35"/>
      <c r="O23" s="36"/>
      <c r="P23" s="36"/>
      <c r="Q23" s="36"/>
      <c r="R23" s="11">
        <f t="shared" si="4"/>
        <v>0</v>
      </c>
      <c r="S23" s="11">
        <f t="shared" si="5"/>
        <v>0</v>
      </c>
      <c r="T23" s="31" t="e">
        <f t="shared" ca="1" si="2"/>
        <v>#REF!</v>
      </c>
      <c r="U23" s="27"/>
      <c r="V23" s="29"/>
    </row>
    <row r="24" spans="2:23" ht="13" x14ac:dyDescent="0.3">
      <c r="B24" s="42" t="s">
        <v>47</v>
      </c>
      <c r="C24" s="42" t="s">
        <v>112</v>
      </c>
      <c r="D24" s="37" t="s">
        <v>48</v>
      </c>
      <c r="E24" s="38"/>
      <c r="F24" s="37">
        <v>60</v>
      </c>
      <c r="G24" s="37">
        <v>50000</v>
      </c>
      <c r="H24" s="37">
        <v>10</v>
      </c>
      <c r="I24" s="39">
        <v>370</v>
      </c>
      <c r="J24" s="34"/>
      <c r="K24" s="40"/>
      <c r="L24" s="33"/>
      <c r="M24" s="11">
        <f t="shared" si="3"/>
        <v>0</v>
      </c>
      <c r="N24" s="35"/>
      <c r="O24" s="36"/>
      <c r="P24" s="36"/>
      <c r="Q24" s="36"/>
      <c r="R24" s="11">
        <f t="shared" si="4"/>
        <v>0</v>
      </c>
      <c r="S24" s="11">
        <f t="shared" si="5"/>
        <v>0</v>
      </c>
      <c r="T24" s="31" t="e">
        <f t="shared" ca="1" si="2"/>
        <v>#REF!</v>
      </c>
      <c r="U24" s="27"/>
      <c r="V24" s="29"/>
    </row>
    <row r="25" spans="2:23" ht="13" x14ac:dyDescent="0.3">
      <c r="B25" s="42" t="s">
        <v>47</v>
      </c>
      <c r="C25" s="42" t="s">
        <v>112</v>
      </c>
      <c r="D25" s="37" t="s">
        <v>48</v>
      </c>
      <c r="E25" s="38"/>
      <c r="F25" s="37">
        <v>60</v>
      </c>
      <c r="G25" s="37">
        <v>75000</v>
      </c>
      <c r="H25" s="37">
        <v>10</v>
      </c>
      <c r="I25" s="39">
        <v>380</v>
      </c>
      <c r="J25" s="34"/>
      <c r="K25" s="40"/>
      <c r="L25" s="33"/>
      <c r="M25" s="11">
        <f t="shared" si="3"/>
        <v>0</v>
      </c>
      <c r="N25" s="35"/>
      <c r="O25" s="36"/>
      <c r="P25" s="36"/>
      <c r="Q25" s="36"/>
      <c r="R25" s="11">
        <f t="shared" si="4"/>
        <v>0</v>
      </c>
      <c r="S25" s="11">
        <f t="shared" si="5"/>
        <v>0</v>
      </c>
      <c r="T25" s="31" t="e">
        <f t="shared" ca="1" si="2"/>
        <v>#REF!</v>
      </c>
      <c r="U25" s="27"/>
      <c r="V25" s="29"/>
    </row>
    <row r="26" spans="2:23" ht="13" x14ac:dyDescent="0.3">
      <c r="B26" s="42" t="s">
        <v>47</v>
      </c>
      <c r="C26" s="42" t="s">
        <v>112</v>
      </c>
      <c r="D26" s="37" t="s">
        <v>48</v>
      </c>
      <c r="E26" s="38"/>
      <c r="F26" s="37">
        <v>60</v>
      </c>
      <c r="G26" s="37">
        <v>100000</v>
      </c>
      <c r="H26" s="37">
        <v>10</v>
      </c>
      <c r="I26" s="39">
        <v>410</v>
      </c>
      <c r="J26" s="34"/>
      <c r="K26" s="40"/>
      <c r="L26" s="33"/>
      <c r="M26" s="11">
        <f t="shared" si="3"/>
        <v>0</v>
      </c>
      <c r="N26" s="35"/>
      <c r="O26" s="36"/>
      <c r="P26" s="36"/>
      <c r="Q26" s="36"/>
      <c r="R26" s="11">
        <f t="shared" si="4"/>
        <v>0</v>
      </c>
      <c r="S26" s="11">
        <f t="shared" si="5"/>
        <v>0</v>
      </c>
      <c r="T26" s="31" t="e">
        <f t="shared" ca="1" si="2"/>
        <v>#REF!</v>
      </c>
      <c r="U26" s="27"/>
      <c r="V26" s="29"/>
    </row>
    <row r="27" spans="2:23" ht="13" x14ac:dyDescent="0.3">
      <c r="B27" s="42" t="s">
        <v>47</v>
      </c>
      <c r="C27" s="42" t="s">
        <v>112</v>
      </c>
      <c r="D27" s="37" t="s">
        <v>48</v>
      </c>
      <c r="E27" s="38"/>
      <c r="F27" s="37">
        <v>60</v>
      </c>
      <c r="G27" s="37">
        <v>125000</v>
      </c>
      <c r="H27" s="37">
        <v>5</v>
      </c>
      <c r="I27" s="39">
        <v>480</v>
      </c>
      <c r="J27" s="34"/>
      <c r="K27" s="40"/>
      <c r="L27" s="33"/>
      <c r="M27" s="11">
        <f t="shared" si="3"/>
        <v>0</v>
      </c>
      <c r="N27" s="35"/>
      <c r="O27" s="36"/>
      <c r="P27" s="36"/>
      <c r="Q27" s="36"/>
      <c r="R27" s="11">
        <f t="shared" si="4"/>
        <v>0</v>
      </c>
      <c r="S27" s="11">
        <f t="shared" si="5"/>
        <v>0</v>
      </c>
      <c r="T27" s="31" t="e">
        <f t="shared" ca="1" si="2"/>
        <v>#REF!</v>
      </c>
      <c r="U27" s="27"/>
      <c r="V27" s="29"/>
    </row>
    <row r="28" spans="2:23" ht="13" x14ac:dyDescent="0.35">
      <c r="B28" s="12" t="s">
        <v>2</v>
      </c>
      <c r="C28" s="12"/>
      <c r="D28" s="12"/>
      <c r="E28" s="12"/>
      <c r="F28" s="12"/>
      <c r="G28" s="12"/>
      <c r="H28" s="12"/>
      <c r="I28" s="13">
        <f>+SUMPRODUCT(F4:F27,H4:H27,I4:I27)</f>
        <v>3745200</v>
      </c>
      <c r="J28" s="13">
        <f>+SUMPRODUCT(J4:J27,F4:F27,H4:H27)</f>
        <v>0</v>
      </c>
      <c r="K28" s="13"/>
      <c r="L28" s="13"/>
      <c r="M28" s="13"/>
      <c r="N28" s="13"/>
      <c r="O28" s="13"/>
      <c r="P28" s="13"/>
      <c r="Q28" s="13"/>
      <c r="R28" s="14">
        <f>SUM(R4:R27)</f>
        <v>0</v>
      </c>
      <c r="S28" s="15">
        <f>SUM(S4:S27)</f>
        <v>0</v>
      </c>
      <c r="T28" s="16" t="e">
        <f t="shared" ca="1" si="2"/>
        <v>#REF!</v>
      </c>
      <c r="U28" s="105"/>
      <c r="V28" s="105"/>
      <c r="W28" s="8"/>
    </row>
    <row r="29" spans="2:23" ht="13" x14ac:dyDescent="0.3">
      <c r="B29" s="42" t="s">
        <v>113</v>
      </c>
      <c r="C29" s="42" t="s">
        <v>111</v>
      </c>
      <c r="D29" s="37" t="s">
        <v>114</v>
      </c>
      <c r="E29" s="38"/>
      <c r="F29" s="37">
        <v>36</v>
      </c>
      <c r="G29" s="37">
        <v>60000</v>
      </c>
      <c r="H29" s="37">
        <v>5</v>
      </c>
      <c r="I29" s="39">
        <v>450</v>
      </c>
      <c r="J29" s="34"/>
      <c r="K29" s="40"/>
      <c r="L29" s="33"/>
      <c r="M29" s="11">
        <f t="shared" si="3"/>
        <v>0</v>
      </c>
      <c r="N29" s="35"/>
      <c r="O29" s="36"/>
      <c r="P29" s="36"/>
      <c r="Q29" s="36"/>
      <c r="R29" s="11">
        <f t="shared" si="4"/>
        <v>0</v>
      </c>
      <c r="S29" s="11">
        <f t="shared" si="5"/>
        <v>0</v>
      </c>
      <c r="T29" s="31" t="e">
        <f t="shared" ca="1" si="2"/>
        <v>#REF!</v>
      </c>
      <c r="U29" s="27"/>
      <c r="V29" s="29"/>
    </row>
    <row r="30" spans="2:23" ht="13" x14ac:dyDescent="0.3">
      <c r="B30" s="42" t="s">
        <v>113</v>
      </c>
      <c r="C30" s="42" t="s">
        <v>111</v>
      </c>
      <c r="D30" s="37" t="s">
        <v>114</v>
      </c>
      <c r="E30" s="38"/>
      <c r="F30" s="37">
        <v>36</v>
      </c>
      <c r="G30" s="37">
        <v>90000</v>
      </c>
      <c r="H30" s="37">
        <v>10</v>
      </c>
      <c r="I30" s="39">
        <v>530</v>
      </c>
      <c r="J30" s="34"/>
      <c r="K30" s="40"/>
      <c r="L30" s="33"/>
      <c r="M30" s="11">
        <f t="shared" si="3"/>
        <v>0</v>
      </c>
      <c r="N30" s="35"/>
      <c r="O30" s="36"/>
      <c r="P30" s="36"/>
      <c r="Q30" s="36"/>
      <c r="R30" s="11">
        <f t="shared" si="4"/>
        <v>0</v>
      </c>
      <c r="S30" s="11">
        <f t="shared" si="5"/>
        <v>0</v>
      </c>
      <c r="T30" s="31" t="e">
        <f t="shared" ca="1" si="2"/>
        <v>#REF!</v>
      </c>
      <c r="U30" s="27"/>
      <c r="V30" s="29"/>
    </row>
    <row r="31" spans="2:23" ht="13" x14ac:dyDescent="0.3">
      <c r="B31" s="42" t="s">
        <v>113</v>
      </c>
      <c r="C31" s="42" t="s">
        <v>111</v>
      </c>
      <c r="D31" s="37" t="s">
        <v>114</v>
      </c>
      <c r="E31" s="38"/>
      <c r="F31" s="37">
        <v>36</v>
      </c>
      <c r="G31" s="37">
        <v>120000</v>
      </c>
      <c r="H31" s="37">
        <v>10</v>
      </c>
      <c r="I31" s="39">
        <v>600</v>
      </c>
      <c r="J31" s="34"/>
      <c r="K31" s="40"/>
      <c r="L31" s="33"/>
      <c r="M31" s="11">
        <f t="shared" si="3"/>
        <v>0</v>
      </c>
      <c r="N31" s="35"/>
      <c r="O31" s="36"/>
      <c r="P31" s="36"/>
      <c r="Q31" s="36"/>
      <c r="R31" s="11">
        <f t="shared" si="4"/>
        <v>0</v>
      </c>
      <c r="S31" s="11">
        <f t="shared" si="5"/>
        <v>0</v>
      </c>
      <c r="T31" s="31" t="e">
        <f t="shared" ca="1" si="2"/>
        <v>#REF!</v>
      </c>
      <c r="U31" s="27"/>
      <c r="V31" s="29"/>
    </row>
    <row r="32" spans="2:23" ht="13" x14ac:dyDescent="0.3">
      <c r="B32" s="42" t="s">
        <v>113</v>
      </c>
      <c r="C32" s="42" t="s">
        <v>111</v>
      </c>
      <c r="D32" s="37" t="s">
        <v>114</v>
      </c>
      <c r="E32" s="38"/>
      <c r="F32" s="37">
        <v>48</v>
      </c>
      <c r="G32" s="37">
        <v>40000</v>
      </c>
      <c r="H32" s="37">
        <v>5</v>
      </c>
      <c r="I32" s="39">
        <v>420</v>
      </c>
      <c r="J32" s="34"/>
      <c r="K32" s="40"/>
      <c r="L32" s="33"/>
      <c r="M32" s="11">
        <f t="shared" si="3"/>
        <v>0</v>
      </c>
      <c r="N32" s="35"/>
      <c r="O32" s="36"/>
      <c r="P32" s="36"/>
      <c r="Q32" s="36"/>
      <c r="R32" s="11">
        <f t="shared" si="4"/>
        <v>0</v>
      </c>
      <c r="S32" s="11">
        <f t="shared" si="5"/>
        <v>0</v>
      </c>
      <c r="T32" s="31" t="e">
        <f t="shared" ca="1" si="2"/>
        <v>#REF!</v>
      </c>
      <c r="U32" s="27"/>
      <c r="V32" s="29"/>
    </row>
    <row r="33" spans="2:22" ht="13" x14ac:dyDescent="0.3">
      <c r="B33" s="42" t="s">
        <v>113</v>
      </c>
      <c r="C33" s="42" t="s">
        <v>111</v>
      </c>
      <c r="D33" s="37" t="s">
        <v>114</v>
      </c>
      <c r="E33" s="38"/>
      <c r="F33" s="37">
        <v>48</v>
      </c>
      <c r="G33" s="37">
        <v>60000</v>
      </c>
      <c r="H33" s="37">
        <v>10</v>
      </c>
      <c r="I33" s="39">
        <v>440</v>
      </c>
      <c r="J33" s="34"/>
      <c r="K33" s="40"/>
      <c r="L33" s="33"/>
      <c r="M33" s="11">
        <f t="shared" si="3"/>
        <v>0</v>
      </c>
      <c r="N33" s="35"/>
      <c r="O33" s="36"/>
      <c r="P33" s="36"/>
      <c r="Q33" s="36"/>
      <c r="R33" s="11">
        <f t="shared" si="4"/>
        <v>0</v>
      </c>
      <c r="S33" s="11">
        <f t="shared" si="5"/>
        <v>0</v>
      </c>
      <c r="T33" s="31" t="e">
        <f t="shared" ca="1" si="2"/>
        <v>#REF!</v>
      </c>
      <c r="U33" s="27"/>
      <c r="V33" s="29"/>
    </row>
    <row r="34" spans="2:22" ht="13" x14ac:dyDescent="0.3">
      <c r="B34" s="42" t="s">
        <v>113</v>
      </c>
      <c r="C34" s="42" t="s">
        <v>111</v>
      </c>
      <c r="D34" s="37" t="s">
        <v>114</v>
      </c>
      <c r="E34" s="38"/>
      <c r="F34" s="37">
        <v>48</v>
      </c>
      <c r="G34" s="37">
        <v>80000</v>
      </c>
      <c r="H34" s="37">
        <v>10</v>
      </c>
      <c r="I34" s="39">
        <v>450</v>
      </c>
      <c r="J34" s="34"/>
      <c r="K34" s="40"/>
      <c r="L34" s="33"/>
      <c r="M34" s="11">
        <f t="shared" si="3"/>
        <v>0</v>
      </c>
      <c r="N34" s="35"/>
      <c r="O34" s="36"/>
      <c r="P34" s="36"/>
      <c r="Q34" s="36"/>
      <c r="R34" s="11">
        <f t="shared" si="4"/>
        <v>0</v>
      </c>
      <c r="S34" s="11">
        <f t="shared" si="5"/>
        <v>0</v>
      </c>
      <c r="T34" s="31" t="e">
        <f t="shared" ca="1" si="2"/>
        <v>#REF!</v>
      </c>
      <c r="U34" s="27"/>
      <c r="V34" s="29"/>
    </row>
    <row r="35" spans="2:22" ht="13" x14ac:dyDescent="0.3">
      <c r="B35" s="42" t="s">
        <v>113</v>
      </c>
      <c r="C35" s="42" t="s">
        <v>111</v>
      </c>
      <c r="D35" s="37" t="s">
        <v>114</v>
      </c>
      <c r="E35" s="38"/>
      <c r="F35" s="37">
        <v>48</v>
      </c>
      <c r="G35" s="37">
        <v>100000</v>
      </c>
      <c r="H35" s="37">
        <v>15</v>
      </c>
      <c r="I35" s="39">
        <v>500</v>
      </c>
      <c r="J35" s="34"/>
      <c r="K35" s="40"/>
      <c r="L35" s="33"/>
      <c r="M35" s="11">
        <f t="shared" si="3"/>
        <v>0</v>
      </c>
      <c r="N35" s="35"/>
      <c r="O35" s="36"/>
      <c r="P35" s="36"/>
      <c r="Q35" s="36"/>
      <c r="R35" s="11">
        <f t="shared" si="4"/>
        <v>0</v>
      </c>
      <c r="S35" s="11">
        <f t="shared" si="5"/>
        <v>0</v>
      </c>
      <c r="T35" s="31" t="e">
        <f t="shared" ca="1" si="2"/>
        <v>#REF!</v>
      </c>
      <c r="U35" s="27"/>
      <c r="V35" s="29"/>
    </row>
    <row r="36" spans="2:22" ht="13" x14ac:dyDescent="0.3">
      <c r="B36" s="42" t="s">
        <v>113</v>
      </c>
      <c r="C36" s="42" t="s">
        <v>111</v>
      </c>
      <c r="D36" s="37" t="s">
        <v>114</v>
      </c>
      <c r="E36" s="38"/>
      <c r="F36" s="37">
        <v>48</v>
      </c>
      <c r="G36" s="37">
        <v>120000</v>
      </c>
      <c r="H36" s="37">
        <v>15</v>
      </c>
      <c r="I36" s="39">
        <v>520</v>
      </c>
      <c r="J36" s="34"/>
      <c r="K36" s="40"/>
      <c r="L36" s="33"/>
      <c r="M36" s="11">
        <f t="shared" si="3"/>
        <v>0</v>
      </c>
      <c r="N36" s="35"/>
      <c r="O36" s="36"/>
      <c r="P36" s="36"/>
      <c r="Q36" s="36"/>
      <c r="R36" s="11">
        <f t="shared" si="4"/>
        <v>0</v>
      </c>
      <c r="S36" s="11">
        <f t="shared" si="5"/>
        <v>0</v>
      </c>
      <c r="T36" s="31" t="e">
        <f t="shared" ref="T36:T67" ca="1" si="6">S36/$H$208</f>
        <v>#REF!</v>
      </c>
      <c r="U36" s="27"/>
      <c r="V36" s="29"/>
    </row>
    <row r="37" spans="2:22" ht="13" x14ac:dyDescent="0.3">
      <c r="B37" s="42" t="s">
        <v>113</v>
      </c>
      <c r="C37" s="42" t="s">
        <v>111</v>
      </c>
      <c r="D37" s="37" t="s">
        <v>114</v>
      </c>
      <c r="E37" s="38"/>
      <c r="F37" s="37">
        <v>60</v>
      </c>
      <c r="G37" s="37">
        <v>50000</v>
      </c>
      <c r="H37" s="37">
        <v>15</v>
      </c>
      <c r="I37" s="39">
        <v>410</v>
      </c>
      <c r="J37" s="34"/>
      <c r="K37" s="40"/>
      <c r="L37" s="33"/>
      <c r="M37" s="11">
        <f t="shared" si="3"/>
        <v>0</v>
      </c>
      <c r="N37" s="35"/>
      <c r="O37" s="36"/>
      <c r="P37" s="36"/>
      <c r="Q37" s="36"/>
      <c r="R37" s="11">
        <f t="shared" si="4"/>
        <v>0</v>
      </c>
      <c r="S37" s="11">
        <f t="shared" si="5"/>
        <v>0</v>
      </c>
      <c r="T37" s="31" t="e">
        <f t="shared" ca="1" si="6"/>
        <v>#REF!</v>
      </c>
      <c r="U37" s="27"/>
      <c r="V37" s="29"/>
    </row>
    <row r="38" spans="2:22" ht="13" x14ac:dyDescent="0.3">
      <c r="B38" s="42" t="s">
        <v>113</v>
      </c>
      <c r="C38" s="42" t="s">
        <v>111</v>
      </c>
      <c r="D38" s="37" t="s">
        <v>114</v>
      </c>
      <c r="E38" s="38"/>
      <c r="F38" s="37">
        <v>60</v>
      </c>
      <c r="G38" s="37">
        <v>75000</v>
      </c>
      <c r="H38" s="37">
        <v>15</v>
      </c>
      <c r="I38" s="39">
        <v>430</v>
      </c>
      <c r="J38" s="34"/>
      <c r="K38" s="40"/>
      <c r="L38" s="33"/>
      <c r="M38" s="11">
        <f t="shared" si="3"/>
        <v>0</v>
      </c>
      <c r="N38" s="35"/>
      <c r="O38" s="36"/>
      <c r="P38" s="36"/>
      <c r="Q38" s="36"/>
      <c r="R38" s="11">
        <f t="shared" si="4"/>
        <v>0</v>
      </c>
      <c r="S38" s="11">
        <f t="shared" si="5"/>
        <v>0</v>
      </c>
      <c r="T38" s="31" t="e">
        <f t="shared" ca="1" si="6"/>
        <v>#REF!</v>
      </c>
      <c r="U38" s="27"/>
      <c r="V38" s="29"/>
    </row>
    <row r="39" spans="2:22" ht="13" x14ac:dyDescent="0.3">
      <c r="B39" s="42" t="s">
        <v>113</v>
      </c>
      <c r="C39" s="42" t="s">
        <v>111</v>
      </c>
      <c r="D39" s="37" t="s">
        <v>114</v>
      </c>
      <c r="E39" s="38"/>
      <c r="F39" s="37">
        <v>60</v>
      </c>
      <c r="G39" s="37">
        <v>100000</v>
      </c>
      <c r="H39" s="37">
        <v>15</v>
      </c>
      <c r="I39" s="39">
        <v>460</v>
      </c>
      <c r="J39" s="34"/>
      <c r="K39" s="40"/>
      <c r="L39" s="33"/>
      <c r="M39" s="11">
        <f t="shared" si="3"/>
        <v>0</v>
      </c>
      <c r="N39" s="35"/>
      <c r="O39" s="36"/>
      <c r="P39" s="36"/>
      <c r="Q39" s="36"/>
      <c r="R39" s="11">
        <f t="shared" si="4"/>
        <v>0</v>
      </c>
      <c r="S39" s="11">
        <f t="shared" si="5"/>
        <v>0</v>
      </c>
      <c r="T39" s="31" t="e">
        <f t="shared" ca="1" si="6"/>
        <v>#REF!</v>
      </c>
      <c r="U39" s="27"/>
      <c r="V39" s="29"/>
    </row>
    <row r="40" spans="2:22" ht="13" x14ac:dyDescent="0.3">
      <c r="B40" s="42" t="s">
        <v>113</v>
      </c>
      <c r="C40" s="42" t="s">
        <v>111</v>
      </c>
      <c r="D40" s="37" t="s">
        <v>114</v>
      </c>
      <c r="E40" s="38"/>
      <c r="F40" s="37">
        <v>60</v>
      </c>
      <c r="G40" s="37">
        <v>125000</v>
      </c>
      <c r="H40" s="37">
        <v>15</v>
      </c>
      <c r="I40" s="39">
        <v>550</v>
      </c>
      <c r="J40" s="34"/>
      <c r="K40" s="40"/>
      <c r="L40" s="33"/>
      <c r="M40" s="11">
        <f t="shared" si="3"/>
        <v>0</v>
      </c>
      <c r="N40" s="35"/>
      <c r="O40" s="36"/>
      <c r="P40" s="36"/>
      <c r="Q40" s="36"/>
      <c r="R40" s="11">
        <f t="shared" si="4"/>
        <v>0</v>
      </c>
      <c r="S40" s="11">
        <f t="shared" si="5"/>
        <v>0</v>
      </c>
      <c r="T40" s="31" t="e">
        <f t="shared" ca="1" si="6"/>
        <v>#REF!</v>
      </c>
      <c r="U40" s="27"/>
      <c r="V40" s="29"/>
    </row>
    <row r="41" spans="2:22" ht="13" x14ac:dyDescent="0.3">
      <c r="B41" s="42" t="s">
        <v>113</v>
      </c>
      <c r="C41" s="42" t="s">
        <v>112</v>
      </c>
      <c r="D41" s="37" t="s">
        <v>114</v>
      </c>
      <c r="E41" s="38"/>
      <c r="F41" s="37">
        <v>36</v>
      </c>
      <c r="G41" s="37">
        <v>60000</v>
      </c>
      <c r="H41" s="37">
        <v>15</v>
      </c>
      <c r="I41" s="39">
        <v>550</v>
      </c>
      <c r="J41" s="34"/>
      <c r="K41" s="40"/>
      <c r="L41" s="33"/>
      <c r="M41" s="11">
        <f t="shared" si="3"/>
        <v>0</v>
      </c>
      <c r="N41" s="35"/>
      <c r="O41" s="36"/>
      <c r="P41" s="36"/>
      <c r="Q41" s="36"/>
      <c r="R41" s="11">
        <f t="shared" si="4"/>
        <v>0</v>
      </c>
      <c r="S41" s="11">
        <f t="shared" si="5"/>
        <v>0</v>
      </c>
      <c r="T41" s="31" t="e">
        <f t="shared" ca="1" si="6"/>
        <v>#REF!</v>
      </c>
      <c r="U41" s="27"/>
      <c r="V41" s="29"/>
    </row>
    <row r="42" spans="2:22" ht="13" x14ac:dyDescent="0.3">
      <c r="B42" s="42" t="s">
        <v>113</v>
      </c>
      <c r="C42" s="42" t="s">
        <v>112</v>
      </c>
      <c r="D42" s="37" t="s">
        <v>114</v>
      </c>
      <c r="E42" s="38"/>
      <c r="F42" s="37">
        <v>36</v>
      </c>
      <c r="G42" s="37">
        <v>90000</v>
      </c>
      <c r="H42" s="37">
        <v>15</v>
      </c>
      <c r="I42" s="39">
        <v>650</v>
      </c>
      <c r="J42" s="34"/>
      <c r="K42" s="40"/>
      <c r="L42" s="33"/>
      <c r="M42" s="11">
        <f t="shared" si="3"/>
        <v>0</v>
      </c>
      <c r="N42" s="35"/>
      <c r="O42" s="36"/>
      <c r="P42" s="36"/>
      <c r="Q42" s="36"/>
      <c r="R42" s="11">
        <f t="shared" si="4"/>
        <v>0</v>
      </c>
      <c r="S42" s="11">
        <f t="shared" si="5"/>
        <v>0</v>
      </c>
      <c r="T42" s="31" t="e">
        <f t="shared" ca="1" si="6"/>
        <v>#REF!</v>
      </c>
      <c r="U42" s="27"/>
      <c r="V42" s="29"/>
    </row>
    <row r="43" spans="2:22" ht="13" x14ac:dyDescent="0.3">
      <c r="B43" s="42" t="s">
        <v>113</v>
      </c>
      <c r="C43" s="42" t="s">
        <v>112</v>
      </c>
      <c r="D43" s="37" t="s">
        <v>114</v>
      </c>
      <c r="E43" s="38"/>
      <c r="F43" s="37">
        <v>36</v>
      </c>
      <c r="G43" s="37">
        <v>120000</v>
      </c>
      <c r="H43" s="37">
        <v>15</v>
      </c>
      <c r="I43" s="39">
        <v>720</v>
      </c>
      <c r="J43" s="34"/>
      <c r="K43" s="40"/>
      <c r="L43" s="33"/>
      <c r="M43" s="11">
        <f t="shared" si="3"/>
        <v>0</v>
      </c>
      <c r="N43" s="35"/>
      <c r="O43" s="36"/>
      <c r="P43" s="36"/>
      <c r="Q43" s="36"/>
      <c r="R43" s="11">
        <f t="shared" si="4"/>
        <v>0</v>
      </c>
      <c r="S43" s="11">
        <f t="shared" si="5"/>
        <v>0</v>
      </c>
      <c r="T43" s="31" t="e">
        <f t="shared" ca="1" si="6"/>
        <v>#REF!</v>
      </c>
      <c r="U43" s="27"/>
      <c r="V43" s="29"/>
    </row>
    <row r="44" spans="2:22" ht="13" x14ac:dyDescent="0.3">
      <c r="B44" s="42" t="s">
        <v>113</v>
      </c>
      <c r="C44" s="42" t="s">
        <v>112</v>
      </c>
      <c r="D44" s="37" t="s">
        <v>114</v>
      </c>
      <c r="E44" s="38"/>
      <c r="F44" s="37">
        <v>48</v>
      </c>
      <c r="G44" s="37">
        <v>40000</v>
      </c>
      <c r="H44" s="37">
        <v>20</v>
      </c>
      <c r="I44" s="39">
        <v>510</v>
      </c>
      <c r="J44" s="34"/>
      <c r="K44" s="40"/>
      <c r="L44" s="33"/>
      <c r="M44" s="11">
        <f t="shared" si="3"/>
        <v>0</v>
      </c>
      <c r="N44" s="35"/>
      <c r="O44" s="36"/>
      <c r="P44" s="36"/>
      <c r="Q44" s="36"/>
      <c r="R44" s="11">
        <f t="shared" si="4"/>
        <v>0</v>
      </c>
      <c r="S44" s="11">
        <f t="shared" si="5"/>
        <v>0</v>
      </c>
      <c r="T44" s="31" t="e">
        <f t="shared" ca="1" si="6"/>
        <v>#REF!</v>
      </c>
      <c r="U44" s="27"/>
      <c r="V44" s="29"/>
    </row>
    <row r="45" spans="2:22" ht="13" x14ac:dyDescent="0.3">
      <c r="B45" s="42" t="s">
        <v>113</v>
      </c>
      <c r="C45" s="42" t="s">
        <v>112</v>
      </c>
      <c r="D45" s="37" t="s">
        <v>114</v>
      </c>
      <c r="E45" s="38"/>
      <c r="F45" s="37">
        <v>48</v>
      </c>
      <c r="G45" s="37">
        <v>60000</v>
      </c>
      <c r="H45" s="37">
        <v>20</v>
      </c>
      <c r="I45" s="39">
        <v>540</v>
      </c>
      <c r="J45" s="34"/>
      <c r="K45" s="40"/>
      <c r="L45" s="33"/>
      <c r="M45" s="11">
        <f t="shared" si="3"/>
        <v>0</v>
      </c>
      <c r="N45" s="35"/>
      <c r="O45" s="36"/>
      <c r="P45" s="36"/>
      <c r="Q45" s="36"/>
      <c r="R45" s="11">
        <f t="shared" si="4"/>
        <v>0</v>
      </c>
      <c r="S45" s="11">
        <f t="shared" si="5"/>
        <v>0</v>
      </c>
      <c r="T45" s="31" t="e">
        <f t="shared" ca="1" si="6"/>
        <v>#REF!</v>
      </c>
      <c r="U45" s="27"/>
      <c r="V45" s="29"/>
    </row>
    <row r="46" spans="2:22" ht="13" x14ac:dyDescent="0.3">
      <c r="B46" s="42" t="s">
        <v>113</v>
      </c>
      <c r="C46" s="42" t="s">
        <v>112</v>
      </c>
      <c r="D46" s="37" t="s">
        <v>114</v>
      </c>
      <c r="E46" s="38"/>
      <c r="F46" s="37">
        <v>48</v>
      </c>
      <c r="G46" s="37">
        <v>80000</v>
      </c>
      <c r="H46" s="37">
        <v>25</v>
      </c>
      <c r="I46" s="39">
        <v>550</v>
      </c>
      <c r="J46" s="34"/>
      <c r="K46" s="40"/>
      <c r="L46" s="33"/>
      <c r="M46" s="11">
        <f t="shared" si="3"/>
        <v>0</v>
      </c>
      <c r="N46" s="35"/>
      <c r="O46" s="36"/>
      <c r="P46" s="36"/>
      <c r="Q46" s="36"/>
      <c r="R46" s="11">
        <f t="shared" si="4"/>
        <v>0</v>
      </c>
      <c r="S46" s="11">
        <f t="shared" si="5"/>
        <v>0</v>
      </c>
      <c r="T46" s="31" t="e">
        <f t="shared" ca="1" si="6"/>
        <v>#REF!</v>
      </c>
      <c r="U46" s="27"/>
      <c r="V46" s="29"/>
    </row>
    <row r="47" spans="2:22" ht="13" x14ac:dyDescent="0.3">
      <c r="B47" s="42" t="s">
        <v>113</v>
      </c>
      <c r="C47" s="42" t="s">
        <v>112</v>
      </c>
      <c r="D47" s="37" t="s">
        <v>114</v>
      </c>
      <c r="E47" s="38"/>
      <c r="F47" s="37">
        <v>48</v>
      </c>
      <c r="G47" s="37">
        <v>100000</v>
      </c>
      <c r="H47" s="37">
        <v>25</v>
      </c>
      <c r="I47" s="39">
        <v>610</v>
      </c>
      <c r="J47" s="34"/>
      <c r="K47" s="40"/>
      <c r="L47" s="33"/>
      <c r="M47" s="11">
        <f t="shared" si="3"/>
        <v>0</v>
      </c>
      <c r="N47" s="35"/>
      <c r="O47" s="36"/>
      <c r="P47" s="36"/>
      <c r="Q47" s="36"/>
      <c r="R47" s="11">
        <f t="shared" si="4"/>
        <v>0</v>
      </c>
      <c r="S47" s="11">
        <f t="shared" si="5"/>
        <v>0</v>
      </c>
      <c r="T47" s="31" t="e">
        <f t="shared" ca="1" si="6"/>
        <v>#REF!</v>
      </c>
      <c r="U47" s="27"/>
      <c r="V47" s="29"/>
    </row>
    <row r="48" spans="2:22" ht="13" x14ac:dyDescent="0.3">
      <c r="B48" s="42" t="s">
        <v>113</v>
      </c>
      <c r="C48" s="42" t="s">
        <v>112</v>
      </c>
      <c r="D48" s="37" t="s">
        <v>114</v>
      </c>
      <c r="E48" s="38"/>
      <c r="F48" s="37">
        <v>48</v>
      </c>
      <c r="G48" s="37">
        <v>120000</v>
      </c>
      <c r="H48" s="37">
        <v>25</v>
      </c>
      <c r="I48" s="39">
        <v>640</v>
      </c>
      <c r="J48" s="34"/>
      <c r="K48" s="40"/>
      <c r="L48" s="33"/>
      <c r="M48" s="11">
        <f t="shared" si="3"/>
        <v>0</v>
      </c>
      <c r="N48" s="35"/>
      <c r="O48" s="36"/>
      <c r="P48" s="36"/>
      <c r="Q48" s="36"/>
      <c r="R48" s="11">
        <f t="shared" si="4"/>
        <v>0</v>
      </c>
      <c r="S48" s="11">
        <f t="shared" si="5"/>
        <v>0</v>
      </c>
      <c r="T48" s="31" t="e">
        <f t="shared" ca="1" si="6"/>
        <v>#REF!</v>
      </c>
      <c r="U48" s="27"/>
      <c r="V48" s="29"/>
    </row>
    <row r="49" spans="2:23" ht="13" x14ac:dyDescent="0.3">
      <c r="B49" s="42" t="s">
        <v>113</v>
      </c>
      <c r="C49" s="42" t="s">
        <v>112</v>
      </c>
      <c r="D49" s="37" t="s">
        <v>114</v>
      </c>
      <c r="E49" s="38"/>
      <c r="F49" s="37">
        <v>60</v>
      </c>
      <c r="G49" s="37">
        <v>50000</v>
      </c>
      <c r="H49" s="37">
        <v>25</v>
      </c>
      <c r="I49" s="39">
        <v>500</v>
      </c>
      <c r="J49" s="34"/>
      <c r="K49" s="40"/>
      <c r="L49" s="33"/>
      <c r="M49" s="11">
        <f t="shared" si="3"/>
        <v>0</v>
      </c>
      <c r="N49" s="35"/>
      <c r="O49" s="36"/>
      <c r="P49" s="36"/>
      <c r="Q49" s="36"/>
      <c r="R49" s="11">
        <f t="shared" si="4"/>
        <v>0</v>
      </c>
      <c r="S49" s="11">
        <f t="shared" si="5"/>
        <v>0</v>
      </c>
      <c r="T49" s="31" t="e">
        <f t="shared" ca="1" si="6"/>
        <v>#REF!</v>
      </c>
      <c r="U49" s="27"/>
      <c r="V49" s="29"/>
    </row>
    <row r="50" spans="2:23" ht="13" x14ac:dyDescent="0.3">
      <c r="B50" s="42" t="s">
        <v>113</v>
      </c>
      <c r="C50" s="42" t="s">
        <v>112</v>
      </c>
      <c r="D50" s="37" t="s">
        <v>114</v>
      </c>
      <c r="E50" s="38"/>
      <c r="F50" s="37">
        <v>60</v>
      </c>
      <c r="G50" s="37">
        <v>75000</v>
      </c>
      <c r="H50" s="37">
        <v>25</v>
      </c>
      <c r="I50" s="39">
        <v>530</v>
      </c>
      <c r="J50" s="34"/>
      <c r="K50" s="40"/>
      <c r="L50" s="33"/>
      <c r="M50" s="11">
        <f t="shared" si="3"/>
        <v>0</v>
      </c>
      <c r="N50" s="35"/>
      <c r="O50" s="36"/>
      <c r="P50" s="36"/>
      <c r="Q50" s="36"/>
      <c r="R50" s="11">
        <f t="shared" si="4"/>
        <v>0</v>
      </c>
      <c r="S50" s="11">
        <f t="shared" si="5"/>
        <v>0</v>
      </c>
      <c r="T50" s="31" t="e">
        <f t="shared" ca="1" si="6"/>
        <v>#REF!</v>
      </c>
      <c r="U50" s="27"/>
      <c r="V50" s="29"/>
    </row>
    <row r="51" spans="2:23" ht="13" x14ac:dyDescent="0.3">
      <c r="B51" s="42" t="s">
        <v>113</v>
      </c>
      <c r="C51" s="42" t="s">
        <v>112</v>
      </c>
      <c r="D51" s="37" t="s">
        <v>114</v>
      </c>
      <c r="E51" s="38"/>
      <c r="F51" s="37">
        <v>60</v>
      </c>
      <c r="G51" s="37">
        <v>100000</v>
      </c>
      <c r="H51" s="37">
        <v>25</v>
      </c>
      <c r="I51" s="39">
        <v>550</v>
      </c>
      <c r="J51" s="34"/>
      <c r="K51" s="40"/>
      <c r="L51" s="33"/>
      <c r="M51" s="11">
        <f t="shared" si="3"/>
        <v>0</v>
      </c>
      <c r="N51" s="35"/>
      <c r="O51" s="36"/>
      <c r="P51" s="36"/>
      <c r="Q51" s="36"/>
      <c r="R51" s="11">
        <f t="shared" si="4"/>
        <v>0</v>
      </c>
      <c r="S51" s="11">
        <f t="shared" si="5"/>
        <v>0</v>
      </c>
      <c r="T51" s="31" t="e">
        <f t="shared" ca="1" si="6"/>
        <v>#REF!</v>
      </c>
      <c r="U51" s="27"/>
      <c r="V51" s="29"/>
    </row>
    <row r="52" spans="2:23" ht="13" x14ac:dyDescent="0.3">
      <c r="B52" s="42" t="s">
        <v>113</v>
      </c>
      <c r="C52" s="42" t="s">
        <v>112</v>
      </c>
      <c r="D52" s="37" t="s">
        <v>114</v>
      </c>
      <c r="E52" s="38"/>
      <c r="F52" s="37">
        <v>60</v>
      </c>
      <c r="G52" s="37">
        <v>125000</v>
      </c>
      <c r="H52" s="37">
        <v>25</v>
      </c>
      <c r="I52" s="39">
        <v>650</v>
      </c>
      <c r="J52" s="34"/>
      <c r="K52" s="40"/>
      <c r="L52" s="33"/>
      <c r="M52" s="11">
        <f t="shared" si="3"/>
        <v>0</v>
      </c>
      <c r="N52" s="35"/>
      <c r="O52" s="36"/>
      <c r="P52" s="36"/>
      <c r="Q52" s="36"/>
      <c r="R52" s="11">
        <f t="shared" si="4"/>
        <v>0</v>
      </c>
      <c r="S52" s="11">
        <f t="shared" si="5"/>
        <v>0</v>
      </c>
      <c r="T52" s="31" t="e">
        <f t="shared" ca="1" si="6"/>
        <v>#REF!</v>
      </c>
      <c r="U52" s="27"/>
      <c r="V52" s="29"/>
    </row>
    <row r="53" spans="2:23" ht="13" x14ac:dyDescent="0.35">
      <c r="B53" s="12" t="s">
        <v>2</v>
      </c>
      <c r="C53" s="12"/>
      <c r="D53" s="12"/>
      <c r="E53" s="12"/>
      <c r="F53" s="12"/>
      <c r="G53" s="12"/>
      <c r="H53" s="12"/>
      <c r="I53" s="13">
        <f>+SUMPRODUCT(F29:F52,H29:H52,I29:I52)</f>
        <v>10965000</v>
      </c>
      <c r="J53" s="13">
        <f>+SUMPRODUCT(J29:J52,F29:F52,H29:H52)</f>
        <v>0</v>
      </c>
      <c r="K53" s="13"/>
      <c r="L53" s="13"/>
      <c r="M53" s="13"/>
      <c r="N53" s="13"/>
      <c r="O53" s="13"/>
      <c r="P53" s="13"/>
      <c r="Q53" s="13"/>
      <c r="R53" s="14">
        <f>SUM(R29:R52)</f>
        <v>0</v>
      </c>
      <c r="S53" s="15">
        <f>SUM(S29:S52)</f>
        <v>0</v>
      </c>
      <c r="T53" s="16" t="e">
        <f t="shared" ca="1" si="6"/>
        <v>#REF!</v>
      </c>
      <c r="U53" s="105"/>
      <c r="V53" s="105"/>
      <c r="W53" s="8"/>
    </row>
    <row r="54" spans="2:23" ht="13" x14ac:dyDescent="0.3">
      <c r="B54" s="42" t="s">
        <v>115</v>
      </c>
      <c r="C54" s="42" t="s">
        <v>111</v>
      </c>
      <c r="D54" s="37" t="s">
        <v>114</v>
      </c>
      <c r="E54" s="38"/>
      <c r="F54" s="37">
        <v>36</v>
      </c>
      <c r="G54" s="37">
        <v>60000</v>
      </c>
      <c r="H54" s="37">
        <v>5</v>
      </c>
      <c r="I54" s="39">
        <v>590</v>
      </c>
      <c r="J54" s="34"/>
      <c r="K54" s="40"/>
      <c r="L54" s="33"/>
      <c r="M54" s="11">
        <f t="shared" ref="M54:M77" si="7">+(K54-L54)</f>
        <v>0</v>
      </c>
      <c r="N54" s="35"/>
      <c r="O54" s="36"/>
      <c r="P54" s="36"/>
      <c r="Q54" s="36"/>
      <c r="R54" s="11">
        <f t="shared" ref="R54:R77" si="8">+J54*F54*H54</f>
        <v>0</v>
      </c>
      <c r="S54" s="11">
        <f t="shared" ref="S54:S77" si="9">+(M54+(P54+Q54+O54)*F54)*H54</f>
        <v>0</v>
      </c>
      <c r="T54" s="31" t="e">
        <f t="shared" ca="1" si="6"/>
        <v>#REF!</v>
      </c>
      <c r="U54" s="27"/>
      <c r="V54" s="29"/>
      <c r="W54" s="8"/>
    </row>
    <row r="55" spans="2:23" ht="13" x14ac:dyDescent="0.3">
      <c r="B55" s="42" t="s">
        <v>115</v>
      </c>
      <c r="C55" s="42" t="s">
        <v>111</v>
      </c>
      <c r="D55" s="37" t="s">
        <v>114</v>
      </c>
      <c r="E55" s="38"/>
      <c r="F55" s="37">
        <v>36</v>
      </c>
      <c r="G55" s="37">
        <v>90000</v>
      </c>
      <c r="H55" s="37">
        <v>5</v>
      </c>
      <c r="I55" s="39">
        <v>650</v>
      </c>
      <c r="J55" s="34"/>
      <c r="K55" s="40"/>
      <c r="L55" s="33"/>
      <c r="M55" s="11">
        <f t="shared" si="7"/>
        <v>0</v>
      </c>
      <c r="N55" s="35"/>
      <c r="O55" s="36"/>
      <c r="P55" s="36"/>
      <c r="Q55" s="36"/>
      <c r="R55" s="11">
        <f t="shared" si="8"/>
        <v>0</v>
      </c>
      <c r="S55" s="11">
        <f t="shared" si="9"/>
        <v>0</v>
      </c>
      <c r="T55" s="31" t="e">
        <f t="shared" ca="1" si="6"/>
        <v>#REF!</v>
      </c>
      <c r="U55" s="27"/>
      <c r="V55" s="29"/>
      <c r="W55" s="8"/>
    </row>
    <row r="56" spans="2:23" ht="13" x14ac:dyDescent="0.3">
      <c r="B56" s="42" t="s">
        <v>115</v>
      </c>
      <c r="C56" s="42" t="s">
        <v>111</v>
      </c>
      <c r="D56" s="37" t="s">
        <v>114</v>
      </c>
      <c r="E56" s="38"/>
      <c r="F56" s="37">
        <v>36</v>
      </c>
      <c r="G56" s="37">
        <v>120000</v>
      </c>
      <c r="H56" s="37">
        <v>5</v>
      </c>
      <c r="I56" s="39">
        <v>690</v>
      </c>
      <c r="J56" s="34"/>
      <c r="K56" s="40"/>
      <c r="L56" s="33"/>
      <c r="M56" s="11">
        <f t="shared" si="7"/>
        <v>0</v>
      </c>
      <c r="N56" s="35"/>
      <c r="O56" s="36"/>
      <c r="P56" s="36"/>
      <c r="Q56" s="36"/>
      <c r="R56" s="11">
        <f t="shared" si="8"/>
        <v>0</v>
      </c>
      <c r="S56" s="11">
        <f t="shared" si="9"/>
        <v>0</v>
      </c>
      <c r="T56" s="31" t="e">
        <f t="shared" ca="1" si="6"/>
        <v>#REF!</v>
      </c>
      <c r="U56" s="27"/>
      <c r="V56" s="29"/>
      <c r="W56" s="8"/>
    </row>
    <row r="57" spans="2:23" ht="13" x14ac:dyDescent="0.3">
      <c r="B57" s="42" t="s">
        <v>115</v>
      </c>
      <c r="C57" s="42" t="s">
        <v>111</v>
      </c>
      <c r="D57" s="37" t="s">
        <v>114</v>
      </c>
      <c r="E57" s="38"/>
      <c r="F57" s="37">
        <v>48</v>
      </c>
      <c r="G57" s="37">
        <v>40000</v>
      </c>
      <c r="H57" s="37">
        <v>5</v>
      </c>
      <c r="I57" s="39">
        <v>560</v>
      </c>
      <c r="J57" s="34"/>
      <c r="K57" s="40"/>
      <c r="L57" s="33"/>
      <c r="M57" s="11">
        <f t="shared" si="7"/>
        <v>0</v>
      </c>
      <c r="N57" s="35"/>
      <c r="O57" s="36"/>
      <c r="P57" s="36"/>
      <c r="Q57" s="36"/>
      <c r="R57" s="11">
        <f t="shared" si="8"/>
        <v>0</v>
      </c>
      <c r="S57" s="11">
        <f t="shared" si="9"/>
        <v>0</v>
      </c>
      <c r="T57" s="31" t="e">
        <f t="shared" ca="1" si="6"/>
        <v>#REF!</v>
      </c>
      <c r="U57" s="27"/>
      <c r="V57" s="29"/>
      <c r="W57" s="8"/>
    </row>
    <row r="58" spans="2:23" ht="13" x14ac:dyDescent="0.3">
      <c r="B58" s="42" t="s">
        <v>115</v>
      </c>
      <c r="C58" s="42" t="s">
        <v>111</v>
      </c>
      <c r="D58" s="37" t="s">
        <v>114</v>
      </c>
      <c r="E58" s="38"/>
      <c r="F58" s="37">
        <v>48</v>
      </c>
      <c r="G58" s="37">
        <v>60000</v>
      </c>
      <c r="H58" s="37">
        <v>10</v>
      </c>
      <c r="I58" s="39">
        <v>570</v>
      </c>
      <c r="J58" s="34"/>
      <c r="K58" s="40"/>
      <c r="L58" s="33"/>
      <c r="M58" s="11">
        <f t="shared" si="7"/>
        <v>0</v>
      </c>
      <c r="N58" s="35"/>
      <c r="O58" s="36"/>
      <c r="P58" s="36"/>
      <c r="Q58" s="36"/>
      <c r="R58" s="11">
        <f t="shared" si="8"/>
        <v>0</v>
      </c>
      <c r="S58" s="11">
        <f t="shared" si="9"/>
        <v>0</v>
      </c>
      <c r="T58" s="31" t="e">
        <f t="shared" ca="1" si="6"/>
        <v>#REF!</v>
      </c>
      <c r="U58" s="27"/>
      <c r="V58" s="29"/>
      <c r="W58" s="8"/>
    </row>
    <row r="59" spans="2:23" ht="13" x14ac:dyDescent="0.3">
      <c r="B59" s="42" t="s">
        <v>115</v>
      </c>
      <c r="C59" s="42" t="s">
        <v>111</v>
      </c>
      <c r="D59" s="37" t="s">
        <v>114</v>
      </c>
      <c r="E59" s="38"/>
      <c r="F59" s="37">
        <v>48</v>
      </c>
      <c r="G59" s="37">
        <v>80000</v>
      </c>
      <c r="H59" s="37">
        <v>10</v>
      </c>
      <c r="I59" s="39">
        <v>580</v>
      </c>
      <c r="J59" s="34"/>
      <c r="K59" s="40"/>
      <c r="L59" s="33"/>
      <c r="M59" s="11">
        <f t="shared" si="7"/>
        <v>0</v>
      </c>
      <c r="N59" s="35"/>
      <c r="O59" s="36"/>
      <c r="P59" s="36"/>
      <c r="Q59" s="36"/>
      <c r="R59" s="11">
        <f t="shared" si="8"/>
        <v>0</v>
      </c>
      <c r="S59" s="11">
        <f t="shared" si="9"/>
        <v>0</v>
      </c>
      <c r="T59" s="31" t="e">
        <f t="shared" ca="1" si="6"/>
        <v>#REF!</v>
      </c>
      <c r="U59" s="27"/>
      <c r="V59" s="29"/>
      <c r="W59" s="8"/>
    </row>
    <row r="60" spans="2:23" ht="13" x14ac:dyDescent="0.3">
      <c r="B60" s="42" t="s">
        <v>115</v>
      </c>
      <c r="C60" s="42" t="s">
        <v>111</v>
      </c>
      <c r="D60" s="37" t="s">
        <v>114</v>
      </c>
      <c r="E60" s="38"/>
      <c r="F60" s="37">
        <v>48</v>
      </c>
      <c r="G60" s="37">
        <v>100000</v>
      </c>
      <c r="H60" s="37">
        <v>10</v>
      </c>
      <c r="I60" s="39">
        <v>600</v>
      </c>
      <c r="J60" s="34"/>
      <c r="K60" s="40"/>
      <c r="L60" s="33"/>
      <c r="M60" s="11">
        <f t="shared" si="7"/>
        <v>0</v>
      </c>
      <c r="N60" s="35"/>
      <c r="O60" s="36"/>
      <c r="P60" s="36"/>
      <c r="Q60" s="36"/>
      <c r="R60" s="11">
        <f t="shared" si="8"/>
        <v>0</v>
      </c>
      <c r="S60" s="11">
        <f t="shared" si="9"/>
        <v>0</v>
      </c>
      <c r="T60" s="31" t="e">
        <f t="shared" ca="1" si="6"/>
        <v>#REF!</v>
      </c>
      <c r="U60" s="27"/>
      <c r="V60" s="29"/>
      <c r="W60" s="8"/>
    </row>
    <row r="61" spans="2:23" ht="13" x14ac:dyDescent="0.3">
      <c r="B61" s="42" t="s">
        <v>115</v>
      </c>
      <c r="C61" s="42" t="s">
        <v>111</v>
      </c>
      <c r="D61" s="37" t="s">
        <v>114</v>
      </c>
      <c r="E61" s="38"/>
      <c r="F61" s="37">
        <v>48</v>
      </c>
      <c r="G61" s="37">
        <v>120000</v>
      </c>
      <c r="H61" s="37">
        <v>10</v>
      </c>
      <c r="I61" s="39">
        <v>660</v>
      </c>
      <c r="J61" s="34"/>
      <c r="K61" s="40"/>
      <c r="L61" s="33"/>
      <c r="M61" s="11">
        <f t="shared" si="7"/>
        <v>0</v>
      </c>
      <c r="N61" s="35"/>
      <c r="O61" s="36"/>
      <c r="P61" s="36"/>
      <c r="Q61" s="36"/>
      <c r="R61" s="11">
        <f t="shared" si="8"/>
        <v>0</v>
      </c>
      <c r="S61" s="11">
        <f t="shared" si="9"/>
        <v>0</v>
      </c>
      <c r="T61" s="31" t="e">
        <f t="shared" ca="1" si="6"/>
        <v>#REF!</v>
      </c>
      <c r="U61" s="27"/>
      <c r="V61" s="29"/>
      <c r="W61" s="8"/>
    </row>
    <row r="62" spans="2:23" ht="13" x14ac:dyDescent="0.3">
      <c r="B62" s="42" t="s">
        <v>115</v>
      </c>
      <c r="C62" s="42" t="s">
        <v>111</v>
      </c>
      <c r="D62" s="37" t="s">
        <v>114</v>
      </c>
      <c r="E62" s="38"/>
      <c r="F62" s="37">
        <v>60</v>
      </c>
      <c r="G62" s="37">
        <v>50000</v>
      </c>
      <c r="H62" s="37">
        <v>10</v>
      </c>
      <c r="I62" s="39">
        <v>550</v>
      </c>
      <c r="J62" s="34"/>
      <c r="K62" s="40"/>
      <c r="L62" s="33"/>
      <c r="M62" s="11">
        <f t="shared" si="7"/>
        <v>0</v>
      </c>
      <c r="N62" s="35"/>
      <c r="O62" s="36"/>
      <c r="P62" s="36"/>
      <c r="Q62" s="36"/>
      <c r="R62" s="11">
        <f t="shared" si="8"/>
        <v>0</v>
      </c>
      <c r="S62" s="11">
        <f t="shared" si="9"/>
        <v>0</v>
      </c>
      <c r="T62" s="31" t="e">
        <f t="shared" ca="1" si="6"/>
        <v>#REF!</v>
      </c>
      <c r="U62" s="27"/>
      <c r="V62" s="29"/>
      <c r="W62" s="8"/>
    </row>
    <row r="63" spans="2:23" ht="13" x14ac:dyDescent="0.3">
      <c r="B63" s="42" t="s">
        <v>115</v>
      </c>
      <c r="C63" s="42" t="s">
        <v>111</v>
      </c>
      <c r="D63" s="37" t="s">
        <v>114</v>
      </c>
      <c r="E63" s="38"/>
      <c r="F63" s="37">
        <v>60</v>
      </c>
      <c r="G63" s="37">
        <v>75000</v>
      </c>
      <c r="H63" s="37">
        <v>10</v>
      </c>
      <c r="I63" s="39">
        <v>570</v>
      </c>
      <c r="J63" s="34"/>
      <c r="K63" s="40"/>
      <c r="L63" s="33"/>
      <c r="M63" s="11">
        <f t="shared" si="7"/>
        <v>0</v>
      </c>
      <c r="N63" s="35"/>
      <c r="O63" s="36"/>
      <c r="P63" s="36"/>
      <c r="Q63" s="36"/>
      <c r="R63" s="11">
        <f t="shared" si="8"/>
        <v>0</v>
      </c>
      <c r="S63" s="11">
        <f t="shared" si="9"/>
        <v>0</v>
      </c>
      <c r="T63" s="31" t="e">
        <f t="shared" ca="1" si="6"/>
        <v>#REF!</v>
      </c>
      <c r="U63" s="27"/>
      <c r="V63" s="29"/>
      <c r="W63" s="8"/>
    </row>
    <row r="64" spans="2:23" ht="13" x14ac:dyDescent="0.3">
      <c r="B64" s="42" t="s">
        <v>115</v>
      </c>
      <c r="C64" s="42" t="s">
        <v>111</v>
      </c>
      <c r="D64" s="37" t="s">
        <v>114</v>
      </c>
      <c r="E64" s="38"/>
      <c r="F64" s="37">
        <v>60</v>
      </c>
      <c r="G64" s="37">
        <v>100000</v>
      </c>
      <c r="H64" s="37">
        <v>10</v>
      </c>
      <c r="I64" s="39">
        <v>590</v>
      </c>
      <c r="J64" s="34"/>
      <c r="K64" s="40"/>
      <c r="L64" s="33"/>
      <c r="M64" s="11">
        <f t="shared" si="7"/>
        <v>0</v>
      </c>
      <c r="N64" s="35"/>
      <c r="O64" s="36"/>
      <c r="P64" s="36"/>
      <c r="Q64" s="36"/>
      <c r="R64" s="11">
        <f t="shared" si="8"/>
        <v>0</v>
      </c>
      <c r="S64" s="11">
        <f t="shared" si="9"/>
        <v>0</v>
      </c>
      <c r="T64" s="31" t="e">
        <f t="shared" ca="1" si="6"/>
        <v>#REF!</v>
      </c>
      <c r="U64" s="27"/>
      <c r="V64" s="29"/>
      <c r="W64" s="8"/>
    </row>
    <row r="65" spans="2:23" ht="13" x14ac:dyDescent="0.3">
      <c r="B65" s="42" t="s">
        <v>115</v>
      </c>
      <c r="C65" s="42" t="s">
        <v>111</v>
      </c>
      <c r="D65" s="37" t="s">
        <v>114</v>
      </c>
      <c r="E65" s="38"/>
      <c r="F65" s="37">
        <v>60</v>
      </c>
      <c r="G65" s="37">
        <v>125000</v>
      </c>
      <c r="H65" s="37">
        <v>5</v>
      </c>
      <c r="I65" s="39">
        <v>630</v>
      </c>
      <c r="J65" s="34"/>
      <c r="K65" s="40"/>
      <c r="L65" s="33"/>
      <c r="M65" s="11">
        <f t="shared" si="7"/>
        <v>0</v>
      </c>
      <c r="N65" s="35"/>
      <c r="O65" s="36"/>
      <c r="P65" s="36"/>
      <c r="Q65" s="36"/>
      <c r="R65" s="11">
        <f t="shared" si="8"/>
        <v>0</v>
      </c>
      <c r="S65" s="11">
        <f t="shared" si="9"/>
        <v>0</v>
      </c>
      <c r="T65" s="31" t="e">
        <f t="shared" ca="1" si="6"/>
        <v>#REF!</v>
      </c>
      <c r="U65" s="27"/>
      <c r="V65" s="29"/>
      <c r="W65" s="8"/>
    </row>
    <row r="66" spans="2:23" ht="13" x14ac:dyDescent="0.3">
      <c r="B66" s="42" t="s">
        <v>115</v>
      </c>
      <c r="C66" s="42" t="s">
        <v>112</v>
      </c>
      <c r="D66" s="37" t="s">
        <v>114</v>
      </c>
      <c r="E66" s="38"/>
      <c r="F66" s="37">
        <v>36</v>
      </c>
      <c r="G66" s="37">
        <v>60000</v>
      </c>
      <c r="H66" s="37">
        <v>10</v>
      </c>
      <c r="I66" s="39">
        <v>670</v>
      </c>
      <c r="J66" s="34"/>
      <c r="K66" s="40"/>
      <c r="L66" s="33"/>
      <c r="M66" s="11">
        <f t="shared" si="7"/>
        <v>0</v>
      </c>
      <c r="N66" s="35"/>
      <c r="O66" s="36"/>
      <c r="P66" s="36"/>
      <c r="Q66" s="36"/>
      <c r="R66" s="11">
        <f t="shared" si="8"/>
        <v>0</v>
      </c>
      <c r="S66" s="11">
        <f t="shared" si="9"/>
        <v>0</v>
      </c>
      <c r="T66" s="31" t="e">
        <f t="shared" ca="1" si="6"/>
        <v>#REF!</v>
      </c>
      <c r="U66" s="27"/>
      <c r="V66" s="29"/>
      <c r="W66" s="8"/>
    </row>
    <row r="67" spans="2:23" ht="13" x14ac:dyDescent="0.3">
      <c r="B67" s="42" t="s">
        <v>115</v>
      </c>
      <c r="C67" s="42" t="s">
        <v>112</v>
      </c>
      <c r="D67" s="37" t="s">
        <v>114</v>
      </c>
      <c r="E67" s="38"/>
      <c r="F67" s="37">
        <v>36</v>
      </c>
      <c r="G67" s="37">
        <v>90000</v>
      </c>
      <c r="H67" s="37">
        <v>10</v>
      </c>
      <c r="I67" s="39">
        <v>730</v>
      </c>
      <c r="J67" s="34"/>
      <c r="K67" s="40"/>
      <c r="L67" s="33"/>
      <c r="M67" s="11">
        <f t="shared" si="7"/>
        <v>0</v>
      </c>
      <c r="N67" s="35"/>
      <c r="O67" s="36"/>
      <c r="P67" s="36"/>
      <c r="Q67" s="36"/>
      <c r="R67" s="11">
        <f t="shared" si="8"/>
        <v>0</v>
      </c>
      <c r="S67" s="11">
        <f t="shared" si="9"/>
        <v>0</v>
      </c>
      <c r="T67" s="31" t="e">
        <f t="shared" ca="1" si="6"/>
        <v>#REF!</v>
      </c>
      <c r="U67" s="27"/>
      <c r="V67" s="29"/>
      <c r="W67" s="8"/>
    </row>
    <row r="68" spans="2:23" ht="13" x14ac:dyDescent="0.3">
      <c r="B68" s="42" t="s">
        <v>115</v>
      </c>
      <c r="C68" s="42" t="s">
        <v>112</v>
      </c>
      <c r="D68" s="37" t="s">
        <v>114</v>
      </c>
      <c r="E68" s="38"/>
      <c r="F68" s="37">
        <v>36</v>
      </c>
      <c r="G68" s="37">
        <v>120000</v>
      </c>
      <c r="H68" s="37">
        <v>10</v>
      </c>
      <c r="I68" s="39">
        <v>780</v>
      </c>
      <c r="J68" s="34"/>
      <c r="K68" s="40"/>
      <c r="L68" s="33"/>
      <c r="M68" s="11">
        <f t="shared" si="7"/>
        <v>0</v>
      </c>
      <c r="N68" s="35"/>
      <c r="O68" s="36"/>
      <c r="P68" s="36"/>
      <c r="Q68" s="36"/>
      <c r="R68" s="11">
        <f t="shared" si="8"/>
        <v>0</v>
      </c>
      <c r="S68" s="11">
        <f t="shared" si="9"/>
        <v>0</v>
      </c>
      <c r="T68" s="31" t="e">
        <f t="shared" ref="T68:T99" ca="1" si="10">S68/$H$208</f>
        <v>#REF!</v>
      </c>
      <c r="U68" s="27"/>
      <c r="V68" s="29"/>
      <c r="W68" s="8"/>
    </row>
    <row r="69" spans="2:23" ht="13" x14ac:dyDescent="0.3">
      <c r="B69" s="42" t="s">
        <v>115</v>
      </c>
      <c r="C69" s="42" t="s">
        <v>112</v>
      </c>
      <c r="D69" s="37" t="s">
        <v>114</v>
      </c>
      <c r="E69" s="38"/>
      <c r="F69" s="37">
        <v>48</v>
      </c>
      <c r="G69" s="37">
        <v>40000</v>
      </c>
      <c r="H69" s="37">
        <v>15</v>
      </c>
      <c r="I69" s="39">
        <v>640</v>
      </c>
      <c r="J69" s="34"/>
      <c r="K69" s="40"/>
      <c r="L69" s="33"/>
      <c r="M69" s="11">
        <f t="shared" si="7"/>
        <v>0</v>
      </c>
      <c r="N69" s="35"/>
      <c r="O69" s="36"/>
      <c r="P69" s="36"/>
      <c r="Q69" s="36"/>
      <c r="R69" s="11">
        <f t="shared" si="8"/>
        <v>0</v>
      </c>
      <c r="S69" s="11">
        <f t="shared" si="9"/>
        <v>0</v>
      </c>
      <c r="T69" s="31" t="e">
        <f t="shared" ca="1" si="10"/>
        <v>#REF!</v>
      </c>
      <c r="U69" s="27"/>
      <c r="V69" s="29"/>
      <c r="W69" s="8"/>
    </row>
    <row r="70" spans="2:23" ht="13" x14ac:dyDescent="0.3">
      <c r="B70" s="42" t="s">
        <v>115</v>
      </c>
      <c r="C70" s="42" t="s">
        <v>112</v>
      </c>
      <c r="D70" s="37" t="s">
        <v>114</v>
      </c>
      <c r="E70" s="38"/>
      <c r="F70" s="37">
        <v>48</v>
      </c>
      <c r="G70" s="37">
        <v>60000</v>
      </c>
      <c r="H70" s="37">
        <v>15</v>
      </c>
      <c r="I70" s="39">
        <v>650</v>
      </c>
      <c r="J70" s="34"/>
      <c r="K70" s="40"/>
      <c r="L70" s="33"/>
      <c r="M70" s="11">
        <f t="shared" si="7"/>
        <v>0</v>
      </c>
      <c r="N70" s="35"/>
      <c r="O70" s="36"/>
      <c r="P70" s="36"/>
      <c r="Q70" s="36"/>
      <c r="R70" s="11">
        <f t="shared" si="8"/>
        <v>0</v>
      </c>
      <c r="S70" s="11">
        <f t="shared" si="9"/>
        <v>0</v>
      </c>
      <c r="T70" s="31" t="e">
        <f t="shared" ca="1" si="10"/>
        <v>#REF!</v>
      </c>
      <c r="U70" s="27"/>
      <c r="V70" s="29"/>
      <c r="W70" s="8"/>
    </row>
    <row r="71" spans="2:23" ht="13" x14ac:dyDescent="0.3">
      <c r="B71" s="42" t="s">
        <v>115</v>
      </c>
      <c r="C71" s="42" t="s">
        <v>112</v>
      </c>
      <c r="D71" s="37" t="s">
        <v>114</v>
      </c>
      <c r="E71" s="38"/>
      <c r="F71" s="37">
        <v>48</v>
      </c>
      <c r="G71" s="37">
        <v>80000</v>
      </c>
      <c r="H71" s="37">
        <v>20</v>
      </c>
      <c r="I71" s="39">
        <v>660</v>
      </c>
      <c r="J71" s="34"/>
      <c r="K71" s="40"/>
      <c r="L71" s="33"/>
      <c r="M71" s="11">
        <f t="shared" si="7"/>
        <v>0</v>
      </c>
      <c r="N71" s="35"/>
      <c r="O71" s="36"/>
      <c r="P71" s="36"/>
      <c r="Q71" s="36"/>
      <c r="R71" s="11">
        <f t="shared" si="8"/>
        <v>0</v>
      </c>
      <c r="S71" s="11">
        <f t="shared" si="9"/>
        <v>0</v>
      </c>
      <c r="T71" s="31" t="e">
        <f t="shared" ca="1" si="10"/>
        <v>#REF!</v>
      </c>
      <c r="U71" s="27"/>
      <c r="V71" s="29"/>
      <c r="W71" s="8"/>
    </row>
    <row r="72" spans="2:23" ht="13" x14ac:dyDescent="0.3">
      <c r="B72" s="42" t="s">
        <v>115</v>
      </c>
      <c r="C72" s="42" t="s">
        <v>112</v>
      </c>
      <c r="D72" s="37" t="s">
        <v>114</v>
      </c>
      <c r="E72" s="38"/>
      <c r="F72" s="37">
        <v>48</v>
      </c>
      <c r="G72" s="37">
        <v>100000</v>
      </c>
      <c r="H72" s="37">
        <v>20</v>
      </c>
      <c r="I72" s="39">
        <v>690</v>
      </c>
      <c r="J72" s="34"/>
      <c r="K72" s="40"/>
      <c r="L72" s="33"/>
      <c r="M72" s="11">
        <f t="shared" si="7"/>
        <v>0</v>
      </c>
      <c r="N72" s="35"/>
      <c r="O72" s="36"/>
      <c r="P72" s="36"/>
      <c r="Q72" s="36"/>
      <c r="R72" s="11">
        <f t="shared" si="8"/>
        <v>0</v>
      </c>
      <c r="S72" s="11">
        <f t="shared" si="9"/>
        <v>0</v>
      </c>
      <c r="T72" s="31" t="e">
        <f t="shared" ca="1" si="10"/>
        <v>#REF!</v>
      </c>
      <c r="U72" s="27"/>
      <c r="V72" s="29"/>
      <c r="W72" s="8"/>
    </row>
    <row r="73" spans="2:23" ht="13" x14ac:dyDescent="0.3">
      <c r="B73" s="42" t="s">
        <v>115</v>
      </c>
      <c r="C73" s="42" t="s">
        <v>112</v>
      </c>
      <c r="D73" s="37" t="s">
        <v>114</v>
      </c>
      <c r="E73" s="38"/>
      <c r="F73" s="37">
        <v>48</v>
      </c>
      <c r="G73" s="37">
        <v>120000</v>
      </c>
      <c r="H73" s="37">
        <v>20</v>
      </c>
      <c r="I73" s="39">
        <v>750</v>
      </c>
      <c r="J73" s="34"/>
      <c r="K73" s="40"/>
      <c r="L73" s="33"/>
      <c r="M73" s="11">
        <f t="shared" si="7"/>
        <v>0</v>
      </c>
      <c r="N73" s="35"/>
      <c r="O73" s="36"/>
      <c r="P73" s="36"/>
      <c r="Q73" s="36"/>
      <c r="R73" s="11">
        <f t="shared" si="8"/>
        <v>0</v>
      </c>
      <c r="S73" s="11">
        <f t="shared" si="9"/>
        <v>0</v>
      </c>
      <c r="T73" s="31" t="e">
        <f t="shared" ca="1" si="10"/>
        <v>#REF!</v>
      </c>
      <c r="U73" s="27"/>
      <c r="V73" s="29"/>
      <c r="W73" s="8"/>
    </row>
    <row r="74" spans="2:23" ht="13" x14ac:dyDescent="0.3">
      <c r="B74" s="42" t="s">
        <v>115</v>
      </c>
      <c r="C74" s="42" t="s">
        <v>112</v>
      </c>
      <c r="D74" s="37" t="s">
        <v>114</v>
      </c>
      <c r="E74" s="38"/>
      <c r="F74" s="37">
        <v>60</v>
      </c>
      <c r="G74" s="37">
        <v>50000</v>
      </c>
      <c r="H74" s="37">
        <v>20</v>
      </c>
      <c r="I74" s="39">
        <v>620</v>
      </c>
      <c r="J74" s="34"/>
      <c r="K74" s="40"/>
      <c r="L74" s="33"/>
      <c r="M74" s="11">
        <f t="shared" si="7"/>
        <v>0</v>
      </c>
      <c r="N74" s="35"/>
      <c r="O74" s="36"/>
      <c r="P74" s="36"/>
      <c r="Q74" s="36"/>
      <c r="R74" s="11">
        <f t="shared" si="8"/>
        <v>0</v>
      </c>
      <c r="S74" s="11">
        <f t="shared" si="9"/>
        <v>0</v>
      </c>
      <c r="T74" s="31" t="e">
        <f t="shared" ca="1" si="10"/>
        <v>#REF!</v>
      </c>
      <c r="U74" s="27"/>
      <c r="V74" s="29"/>
      <c r="W74" s="8"/>
    </row>
    <row r="75" spans="2:23" ht="13" x14ac:dyDescent="0.3">
      <c r="B75" s="42" t="s">
        <v>115</v>
      </c>
      <c r="C75" s="42" t="s">
        <v>112</v>
      </c>
      <c r="D75" s="37" t="s">
        <v>114</v>
      </c>
      <c r="E75" s="38"/>
      <c r="F75" s="37">
        <v>60</v>
      </c>
      <c r="G75" s="37">
        <v>75000</v>
      </c>
      <c r="H75" s="37">
        <v>20</v>
      </c>
      <c r="I75" s="39">
        <v>650</v>
      </c>
      <c r="J75" s="34"/>
      <c r="K75" s="40"/>
      <c r="L75" s="33"/>
      <c r="M75" s="11">
        <f t="shared" si="7"/>
        <v>0</v>
      </c>
      <c r="N75" s="35"/>
      <c r="O75" s="36"/>
      <c r="P75" s="36"/>
      <c r="Q75" s="36"/>
      <c r="R75" s="11">
        <f t="shared" si="8"/>
        <v>0</v>
      </c>
      <c r="S75" s="11">
        <f t="shared" si="9"/>
        <v>0</v>
      </c>
      <c r="T75" s="31" t="e">
        <f t="shared" ca="1" si="10"/>
        <v>#REF!</v>
      </c>
      <c r="U75" s="27"/>
      <c r="V75" s="29"/>
      <c r="W75" s="8"/>
    </row>
    <row r="76" spans="2:23" ht="13" x14ac:dyDescent="0.3">
      <c r="B76" s="42" t="s">
        <v>115</v>
      </c>
      <c r="C76" s="42" t="s">
        <v>112</v>
      </c>
      <c r="D76" s="37" t="s">
        <v>114</v>
      </c>
      <c r="E76" s="38"/>
      <c r="F76" s="37">
        <v>60</v>
      </c>
      <c r="G76" s="37">
        <v>100000</v>
      </c>
      <c r="H76" s="37">
        <v>20</v>
      </c>
      <c r="I76" s="39">
        <v>660</v>
      </c>
      <c r="J76" s="34"/>
      <c r="K76" s="40"/>
      <c r="L76" s="33"/>
      <c r="M76" s="11">
        <f t="shared" si="7"/>
        <v>0</v>
      </c>
      <c r="N76" s="35"/>
      <c r="O76" s="36"/>
      <c r="P76" s="36"/>
      <c r="Q76" s="36"/>
      <c r="R76" s="11">
        <f t="shared" si="8"/>
        <v>0</v>
      </c>
      <c r="S76" s="11">
        <f t="shared" si="9"/>
        <v>0</v>
      </c>
      <c r="T76" s="31" t="e">
        <f t="shared" ca="1" si="10"/>
        <v>#REF!</v>
      </c>
      <c r="U76" s="27"/>
      <c r="V76" s="29"/>
      <c r="W76" s="8"/>
    </row>
    <row r="77" spans="2:23" ht="13" x14ac:dyDescent="0.3">
      <c r="B77" s="42" t="s">
        <v>115</v>
      </c>
      <c r="C77" s="42" t="s">
        <v>112</v>
      </c>
      <c r="D77" s="37" t="s">
        <v>114</v>
      </c>
      <c r="E77" s="38"/>
      <c r="F77" s="37">
        <v>60</v>
      </c>
      <c r="G77" s="37">
        <v>125000</v>
      </c>
      <c r="H77" s="37">
        <v>20</v>
      </c>
      <c r="I77" s="39">
        <v>700</v>
      </c>
      <c r="J77" s="34"/>
      <c r="K77" s="40"/>
      <c r="L77" s="33"/>
      <c r="M77" s="11">
        <f t="shared" si="7"/>
        <v>0</v>
      </c>
      <c r="N77" s="35"/>
      <c r="O77" s="36"/>
      <c r="P77" s="36"/>
      <c r="Q77" s="36"/>
      <c r="R77" s="11">
        <f t="shared" si="8"/>
        <v>0</v>
      </c>
      <c r="S77" s="11">
        <f t="shared" si="9"/>
        <v>0</v>
      </c>
      <c r="T77" s="31" t="e">
        <f t="shared" ca="1" si="10"/>
        <v>#REF!</v>
      </c>
      <c r="U77" s="27"/>
      <c r="V77" s="29"/>
      <c r="W77" s="8"/>
    </row>
    <row r="78" spans="2:23" ht="13" x14ac:dyDescent="0.35">
      <c r="B78" s="12" t="s">
        <v>2</v>
      </c>
      <c r="C78" s="12"/>
      <c r="D78" s="12"/>
      <c r="E78" s="12"/>
      <c r="F78" s="12"/>
      <c r="G78" s="12"/>
      <c r="H78" s="12"/>
      <c r="I78" s="13">
        <f>+SUMPRODUCT(F54:F77,H54:H77,I54:I77)</f>
        <v>9739200</v>
      </c>
      <c r="J78" s="13">
        <f>+SUMPRODUCT(J54:J77,F54:F77,H54:H77)</f>
        <v>0</v>
      </c>
      <c r="K78" s="13"/>
      <c r="L78" s="13"/>
      <c r="M78" s="13"/>
      <c r="N78" s="13"/>
      <c r="O78" s="13"/>
      <c r="P78" s="13"/>
      <c r="Q78" s="13"/>
      <c r="R78" s="14">
        <f>SUM(R54:R77)</f>
        <v>0</v>
      </c>
      <c r="S78" s="15">
        <f>SUM(S54:S77)</f>
        <v>0</v>
      </c>
      <c r="T78" s="16" t="e">
        <f t="shared" ca="1" si="10"/>
        <v>#REF!</v>
      </c>
      <c r="U78" s="105"/>
      <c r="V78" s="105"/>
      <c r="W78" s="8"/>
    </row>
    <row r="79" spans="2:23" ht="13" x14ac:dyDescent="0.3">
      <c r="B79" s="42" t="s">
        <v>116</v>
      </c>
      <c r="C79" s="42" t="s">
        <v>111</v>
      </c>
      <c r="D79" s="37" t="s">
        <v>114</v>
      </c>
      <c r="E79" s="38"/>
      <c r="F79" s="37">
        <v>36</v>
      </c>
      <c r="G79" s="37">
        <v>60000</v>
      </c>
      <c r="H79" s="37">
        <v>5</v>
      </c>
      <c r="I79" s="39">
        <v>600</v>
      </c>
      <c r="J79" s="34"/>
      <c r="K79" s="40"/>
      <c r="L79" s="33"/>
      <c r="M79" s="11">
        <f t="shared" ref="M79:M102" si="11">+(K79-L79)</f>
        <v>0</v>
      </c>
      <c r="N79" s="35"/>
      <c r="O79" s="36"/>
      <c r="P79" s="36"/>
      <c r="Q79" s="36"/>
      <c r="R79" s="11">
        <f t="shared" ref="R79:R102" si="12">+J79*F79*H79</f>
        <v>0</v>
      </c>
      <c r="S79" s="11">
        <f t="shared" ref="S79:S102" si="13">+(M79+(P79+Q79+O79)*F79)*H79</f>
        <v>0</v>
      </c>
      <c r="T79" s="31" t="e">
        <f t="shared" ca="1" si="10"/>
        <v>#REF!</v>
      </c>
      <c r="U79" s="27"/>
      <c r="V79" s="29"/>
      <c r="W79" s="8"/>
    </row>
    <row r="80" spans="2:23" ht="13" x14ac:dyDescent="0.3">
      <c r="B80" s="42" t="s">
        <v>116</v>
      </c>
      <c r="C80" s="42" t="s">
        <v>111</v>
      </c>
      <c r="D80" s="37" t="s">
        <v>114</v>
      </c>
      <c r="E80" s="38"/>
      <c r="F80" s="37">
        <v>36</v>
      </c>
      <c r="G80" s="37">
        <v>90000</v>
      </c>
      <c r="H80" s="37">
        <v>5</v>
      </c>
      <c r="I80" s="39">
        <v>650</v>
      </c>
      <c r="J80" s="34"/>
      <c r="K80" s="40"/>
      <c r="L80" s="33"/>
      <c r="M80" s="11">
        <f t="shared" si="11"/>
        <v>0</v>
      </c>
      <c r="N80" s="35"/>
      <c r="O80" s="36"/>
      <c r="P80" s="36"/>
      <c r="Q80" s="36"/>
      <c r="R80" s="11">
        <f t="shared" si="12"/>
        <v>0</v>
      </c>
      <c r="S80" s="11">
        <f t="shared" si="13"/>
        <v>0</v>
      </c>
      <c r="T80" s="31" t="e">
        <f t="shared" ca="1" si="10"/>
        <v>#REF!</v>
      </c>
      <c r="U80" s="27"/>
      <c r="V80" s="29"/>
      <c r="W80" s="8"/>
    </row>
    <row r="81" spans="2:23" ht="13" x14ac:dyDescent="0.3">
      <c r="B81" s="42" t="s">
        <v>116</v>
      </c>
      <c r="C81" s="42" t="s">
        <v>111</v>
      </c>
      <c r="D81" s="37" t="s">
        <v>114</v>
      </c>
      <c r="E81" s="38"/>
      <c r="F81" s="37">
        <v>36</v>
      </c>
      <c r="G81" s="37">
        <v>120000</v>
      </c>
      <c r="H81" s="37">
        <v>5</v>
      </c>
      <c r="I81" s="39">
        <v>700</v>
      </c>
      <c r="J81" s="34"/>
      <c r="K81" s="40"/>
      <c r="L81" s="33"/>
      <c r="M81" s="11">
        <f t="shared" si="11"/>
        <v>0</v>
      </c>
      <c r="N81" s="35"/>
      <c r="O81" s="36"/>
      <c r="P81" s="36"/>
      <c r="Q81" s="36"/>
      <c r="R81" s="11">
        <f t="shared" si="12"/>
        <v>0</v>
      </c>
      <c r="S81" s="11">
        <f t="shared" si="13"/>
        <v>0</v>
      </c>
      <c r="T81" s="31" t="e">
        <f t="shared" ca="1" si="10"/>
        <v>#REF!</v>
      </c>
      <c r="U81" s="27"/>
      <c r="V81" s="29"/>
      <c r="W81" s="8"/>
    </row>
    <row r="82" spans="2:23" ht="13" x14ac:dyDescent="0.3">
      <c r="B82" s="42" t="s">
        <v>116</v>
      </c>
      <c r="C82" s="42" t="s">
        <v>111</v>
      </c>
      <c r="D82" s="37" t="s">
        <v>114</v>
      </c>
      <c r="E82" s="38"/>
      <c r="F82" s="37">
        <v>48</v>
      </c>
      <c r="G82" s="37">
        <v>40000</v>
      </c>
      <c r="H82" s="37">
        <v>5</v>
      </c>
      <c r="I82" s="39">
        <v>560</v>
      </c>
      <c r="J82" s="34"/>
      <c r="K82" s="40"/>
      <c r="L82" s="33"/>
      <c r="M82" s="11">
        <f t="shared" si="11"/>
        <v>0</v>
      </c>
      <c r="N82" s="35"/>
      <c r="O82" s="36"/>
      <c r="P82" s="36"/>
      <c r="Q82" s="36"/>
      <c r="R82" s="11">
        <f t="shared" si="12"/>
        <v>0</v>
      </c>
      <c r="S82" s="11">
        <f t="shared" si="13"/>
        <v>0</v>
      </c>
      <c r="T82" s="31" t="e">
        <f t="shared" ca="1" si="10"/>
        <v>#REF!</v>
      </c>
      <c r="U82" s="27"/>
      <c r="V82" s="29"/>
      <c r="W82" s="8"/>
    </row>
    <row r="83" spans="2:23" ht="13" x14ac:dyDescent="0.3">
      <c r="B83" s="42" t="s">
        <v>116</v>
      </c>
      <c r="C83" s="42" t="s">
        <v>111</v>
      </c>
      <c r="D83" s="37" t="s">
        <v>114</v>
      </c>
      <c r="E83" s="38"/>
      <c r="F83" s="37">
        <v>48</v>
      </c>
      <c r="G83" s="37">
        <v>60000</v>
      </c>
      <c r="H83" s="37">
        <v>10</v>
      </c>
      <c r="I83" s="39">
        <v>580</v>
      </c>
      <c r="J83" s="34"/>
      <c r="K83" s="40"/>
      <c r="L83" s="33"/>
      <c r="M83" s="11">
        <f t="shared" si="11"/>
        <v>0</v>
      </c>
      <c r="N83" s="35"/>
      <c r="O83" s="36"/>
      <c r="P83" s="36"/>
      <c r="Q83" s="36"/>
      <c r="R83" s="11">
        <f t="shared" si="12"/>
        <v>0</v>
      </c>
      <c r="S83" s="11">
        <f t="shared" si="13"/>
        <v>0</v>
      </c>
      <c r="T83" s="31" t="e">
        <f t="shared" ca="1" si="10"/>
        <v>#REF!</v>
      </c>
      <c r="U83" s="27"/>
      <c r="V83" s="29"/>
      <c r="W83" s="8"/>
    </row>
    <row r="84" spans="2:23" ht="13" x14ac:dyDescent="0.3">
      <c r="B84" s="42" t="s">
        <v>116</v>
      </c>
      <c r="C84" s="42" t="s">
        <v>111</v>
      </c>
      <c r="D84" s="37" t="s">
        <v>114</v>
      </c>
      <c r="E84" s="38"/>
      <c r="F84" s="37">
        <v>48</v>
      </c>
      <c r="G84" s="37">
        <v>80000</v>
      </c>
      <c r="H84" s="37">
        <v>10</v>
      </c>
      <c r="I84" s="39">
        <v>590</v>
      </c>
      <c r="J84" s="34"/>
      <c r="K84" s="40"/>
      <c r="L84" s="33"/>
      <c r="M84" s="11">
        <f t="shared" si="11"/>
        <v>0</v>
      </c>
      <c r="N84" s="35"/>
      <c r="O84" s="36"/>
      <c r="P84" s="36"/>
      <c r="Q84" s="36"/>
      <c r="R84" s="11">
        <f t="shared" si="12"/>
        <v>0</v>
      </c>
      <c r="S84" s="11">
        <f t="shared" si="13"/>
        <v>0</v>
      </c>
      <c r="T84" s="31" t="e">
        <f t="shared" ca="1" si="10"/>
        <v>#REF!</v>
      </c>
      <c r="U84" s="27"/>
      <c r="V84" s="29"/>
      <c r="W84" s="8"/>
    </row>
    <row r="85" spans="2:23" ht="13" x14ac:dyDescent="0.3">
      <c r="B85" s="42" t="s">
        <v>116</v>
      </c>
      <c r="C85" s="42" t="s">
        <v>111</v>
      </c>
      <c r="D85" s="37" t="s">
        <v>114</v>
      </c>
      <c r="E85" s="38"/>
      <c r="F85" s="37">
        <v>48</v>
      </c>
      <c r="G85" s="37">
        <v>100000</v>
      </c>
      <c r="H85" s="37">
        <v>10</v>
      </c>
      <c r="I85" s="39">
        <v>620</v>
      </c>
      <c r="J85" s="34"/>
      <c r="K85" s="40"/>
      <c r="L85" s="33"/>
      <c r="M85" s="11">
        <f t="shared" si="11"/>
        <v>0</v>
      </c>
      <c r="N85" s="35"/>
      <c r="O85" s="36"/>
      <c r="P85" s="36"/>
      <c r="Q85" s="36"/>
      <c r="R85" s="11">
        <f t="shared" si="12"/>
        <v>0</v>
      </c>
      <c r="S85" s="11">
        <f t="shared" si="13"/>
        <v>0</v>
      </c>
      <c r="T85" s="31" t="e">
        <f t="shared" ca="1" si="10"/>
        <v>#REF!</v>
      </c>
      <c r="U85" s="27"/>
      <c r="V85" s="29"/>
      <c r="W85" s="8"/>
    </row>
    <row r="86" spans="2:23" ht="13" x14ac:dyDescent="0.3">
      <c r="B86" s="42" t="s">
        <v>116</v>
      </c>
      <c r="C86" s="42" t="s">
        <v>111</v>
      </c>
      <c r="D86" s="37" t="s">
        <v>114</v>
      </c>
      <c r="E86" s="38"/>
      <c r="F86" s="37">
        <v>48</v>
      </c>
      <c r="G86" s="37">
        <v>120000</v>
      </c>
      <c r="H86" s="37">
        <v>10</v>
      </c>
      <c r="I86" s="39">
        <v>670</v>
      </c>
      <c r="J86" s="34"/>
      <c r="K86" s="40"/>
      <c r="L86" s="33"/>
      <c r="M86" s="11">
        <f t="shared" si="11"/>
        <v>0</v>
      </c>
      <c r="N86" s="35"/>
      <c r="O86" s="36"/>
      <c r="P86" s="36"/>
      <c r="Q86" s="36"/>
      <c r="R86" s="11">
        <f t="shared" si="12"/>
        <v>0</v>
      </c>
      <c r="S86" s="11">
        <f t="shared" si="13"/>
        <v>0</v>
      </c>
      <c r="T86" s="31" t="e">
        <f t="shared" ca="1" si="10"/>
        <v>#REF!</v>
      </c>
      <c r="U86" s="27"/>
      <c r="V86" s="29"/>
      <c r="W86" s="8"/>
    </row>
    <row r="87" spans="2:23" ht="13" x14ac:dyDescent="0.3">
      <c r="B87" s="42" t="s">
        <v>116</v>
      </c>
      <c r="C87" s="42" t="s">
        <v>111</v>
      </c>
      <c r="D87" s="37" t="s">
        <v>114</v>
      </c>
      <c r="E87" s="38"/>
      <c r="F87" s="37">
        <v>60</v>
      </c>
      <c r="G87" s="37">
        <v>50000</v>
      </c>
      <c r="H87" s="37">
        <v>10</v>
      </c>
      <c r="I87" s="39">
        <v>550</v>
      </c>
      <c r="J87" s="34"/>
      <c r="K87" s="40"/>
      <c r="L87" s="33"/>
      <c r="M87" s="11">
        <f t="shared" si="11"/>
        <v>0</v>
      </c>
      <c r="N87" s="35"/>
      <c r="O87" s="36"/>
      <c r="P87" s="36"/>
      <c r="Q87" s="36"/>
      <c r="R87" s="11">
        <f t="shared" si="12"/>
        <v>0</v>
      </c>
      <c r="S87" s="11">
        <f t="shared" si="13"/>
        <v>0</v>
      </c>
      <c r="T87" s="31" t="e">
        <f t="shared" ca="1" si="10"/>
        <v>#REF!</v>
      </c>
      <c r="U87" s="27"/>
      <c r="V87" s="29"/>
      <c r="W87" s="8"/>
    </row>
    <row r="88" spans="2:23" ht="13" x14ac:dyDescent="0.3">
      <c r="B88" s="42" t="s">
        <v>116</v>
      </c>
      <c r="C88" s="42" t="s">
        <v>111</v>
      </c>
      <c r="D88" s="37" t="s">
        <v>114</v>
      </c>
      <c r="E88" s="38"/>
      <c r="F88" s="37">
        <v>60</v>
      </c>
      <c r="G88" s="37">
        <v>75000</v>
      </c>
      <c r="H88" s="37">
        <v>10</v>
      </c>
      <c r="I88" s="39">
        <v>560</v>
      </c>
      <c r="J88" s="34"/>
      <c r="K88" s="40"/>
      <c r="L88" s="33"/>
      <c r="M88" s="11">
        <f t="shared" si="11"/>
        <v>0</v>
      </c>
      <c r="N88" s="35"/>
      <c r="O88" s="36"/>
      <c r="P88" s="36"/>
      <c r="Q88" s="36"/>
      <c r="R88" s="11">
        <f t="shared" si="12"/>
        <v>0</v>
      </c>
      <c r="S88" s="11">
        <f t="shared" si="13"/>
        <v>0</v>
      </c>
      <c r="T88" s="31" t="e">
        <f t="shared" ca="1" si="10"/>
        <v>#REF!</v>
      </c>
      <c r="U88" s="27"/>
      <c r="V88" s="29"/>
      <c r="W88" s="8"/>
    </row>
    <row r="89" spans="2:23" ht="13" x14ac:dyDescent="0.3">
      <c r="B89" s="42" t="s">
        <v>116</v>
      </c>
      <c r="C89" s="42" t="s">
        <v>111</v>
      </c>
      <c r="D89" s="37" t="s">
        <v>114</v>
      </c>
      <c r="E89" s="38"/>
      <c r="F89" s="37">
        <v>60</v>
      </c>
      <c r="G89" s="37">
        <v>100000</v>
      </c>
      <c r="H89" s="37">
        <v>10</v>
      </c>
      <c r="I89" s="39">
        <v>590</v>
      </c>
      <c r="J89" s="34"/>
      <c r="K89" s="40"/>
      <c r="L89" s="33"/>
      <c r="M89" s="11">
        <f t="shared" si="11"/>
        <v>0</v>
      </c>
      <c r="N89" s="35"/>
      <c r="O89" s="36"/>
      <c r="P89" s="36"/>
      <c r="Q89" s="36"/>
      <c r="R89" s="11">
        <f t="shared" si="12"/>
        <v>0</v>
      </c>
      <c r="S89" s="11">
        <f t="shared" si="13"/>
        <v>0</v>
      </c>
      <c r="T89" s="31" t="e">
        <f t="shared" ca="1" si="10"/>
        <v>#REF!</v>
      </c>
      <c r="U89" s="27"/>
      <c r="V89" s="29"/>
      <c r="W89" s="8"/>
    </row>
    <row r="90" spans="2:23" ht="13" x14ac:dyDescent="0.3">
      <c r="B90" s="42" t="s">
        <v>116</v>
      </c>
      <c r="C90" s="42" t="s">
        <v>111</v>
      </c>
      <c r="D90" s="37" t="s">
        <v>114</v>
      </c>
      <c r="E90" s="38"/>
      <c r="F90" s="37">
        <v>60</v>
      </c>
      <c r="G90" s="37">
        <v>125000</v>
      </c>
      <c r="H90" s="37">
        <v>10</v>
      </c>
      <c r="I90" s="39">
        <v>640</v>
      </c>
      <c r="J90" s="34"/>
      <c r="K90" s="40"/>
      <c r="L90" s="33"/>
      <c r="M90" s="11">
        <f t="shared" si="11"/>
        <v>0</v>
      </c>
      <c r="N90" s="35"/>
      <c r="O90" s="36"/>
      <c r="P90" s="36"/>
      <c r="Q90" s="36"/>
      <c r="R90" s="11">
        <f t="shared" si="12"/>
        <v>0</v>
      </c>
      <c r="S90" s="11">
        <f t="shared" si="13"/>
        <v>0</v>
      </c>
      <c r="T90" s="31" t="e">
        <f t="shared" ca="1" si="10"/>
        <v>#REF!</v>
      </c>
      <c r="U90" s="27"/>
      <c r="V90" s="29"/>
      <c r="W90" s="8"/>
    </row>
    <row r="91" spans="2:23" ht="13" x14ac:dyDescent="0.3">
      <c r="B91" s="42" t="s">
        <v>116</v>
      </c>
      <c r="C91" s="42" t="s">
        <v>112</v>
      </c>
      <c r="D91" s="37" t="s">
        <v>114</v>
      </c>
      <c r="E91" s="38"/>
      <c r="F91" s="37">
        <v>36</v>
      </c>
      <c r="G91" s="37">
        <v>60000</v>
      </c>
      <c r="H91" s="37">
        <v>15</v>
      </c>
      <c r="I91" s="39">
        <v>680</v>
      </c>
      <c r="J91" s="34"/>
      <c r="K91" s="40"/>
      <c r="L91" s="33"/>
      <c r="M91" s="11">
        <f t="shared" si="11"/>
        <v>0</v>
      </c>
      <c r="N91" s="35"/>
      <c r="O91" s="36"/>
      <c r="P91" s="36"/>
      <c r="Q91" s="36"/>
      <c r="R91" s="11">
        <f t="shared" si="12"/>
        <v>0</v>
      </c>
      <c r="S91" s="11">
        <f t="shared" si="13"/>
        <v>0</v>
      </c>
      <c r="T91" s="31" t="e">
        <f t="shared" ca="1" si="10"/>
        <v>#REF!</v>
      </c>
      <c r="U91" s="27"/>
      <c r="V91" s="29"/>
      <c r="W91" s="8"/>
    </row>
    <row r="92" spans="2:23" ht="13" x14ac:dyDescent="0.3">
      <c r="B92" s="42" t="s">
        <v>116</v>
      </c>
      <c r="C92" s="42" t="s">
        <v>112</v>
      </c>
      <c r="D92" s="37" t="s">
        <v>114</v>
      </c>
      <c r="E92" s="38"/>
      <c r="F92" s="37">
        <v>36</v>
      </c>
      <c r="G92" s="37">
        <v>90000</v>
      </c>
      <c r="H92" s="37">
        <v>15</v>
      </c>
      <c r="I92" s="39">
        <v>750</v>
      </c>
      <c r="J92" s="34"/>
      <c r="K92" s="40"/>
      <c r="L92" s="33"/>
      <c r="M92" s="11">
        <f t="shared" si="11"/>
        <v>0</v>
      </c>
      <c r="N92" s="35"/>
      <c r="O92" s="36"/>
      <c r="P92" s="36"/>
      <c r="Q92" s="36"/>
      <c r="R92" s="11">
        <f t="shared" si="12"/>
        <v>0</v>
      </c>
      <c r="S92" s="11">
        <f t="shared" si="13"/>
        <v>0</v>
      </c>
      <c r="T92" s="31" t="e">
        <f t="shared" ca="1" si="10"/>
        <v>#REF!</v>
      </c>
      <c r="U92" s="27"/>
      <c r="V92" s="29"/>
      <c r="W92" s="8"/>
    </row>
    <row r="93" spans="2:23" ht="13" x14ac:dyDescent="0.3">
      <c r="B93" s="42" t="s">
        <v>116</v>
      </c>
      <c r="C93" s="42" t="s">
        <v>112</v>
      </c>
      <c r="D93" s="37" t="s">
        <v>114</v>
      </c>
      <c r="E93" s="38"/>
      <c r="F93" s="37">
        <v>36</v>
      </c>
      <c r="G93" s="37">
        <v>120000</v>
      </c>
      <c r="H93" s="37">
        <v>15</v>
      </c>
      <c r="I93" s="39">
        <v>810</v>
      </c>
      <c r="J93" s="34"/>
      <c r="K93" s="40"/>
      <c r="L93" s="33"/>
      <c r="M93" s="11">
        <f t="shared" si="11"/>
        <v>0</v>
      </c>
      <c r="N93" s="35"/>
      <c r="O93" s="36"/>
      <c r="P93" s="36"/>
      <c r="Q93" s="36"/>
      <c r="R93" s="11">
        <f t="shared" si="12"/>
        <v>0</v>
      </c>
      <c r="S93" s="11">
        <f t="shared" si="13"/>
        <v>0</v>
      </c>
      <c r="T93" s="31" t="e">
        <f t="shared" ca="1" si="10"/>
        <v>#REF!</v>
      </c>
      <c r="U93" s="27"/>
      <c r="V93" s="29"/>
      <c r="W93" s="8"/>
    </row>
    <row r="94" spans="2:23" ht="13" x14ac:dyDescent="0.3">
      <c r="B94" s="42" t="s">
        <v>116</v>
      </c>
      <c r="C94" s="42" t="s">
        <v>112</v>
      </c>
      <c r="D94" s="37" t="s">
        <v>114</v>
      </c>
      <c r="E94" s="38"/>
      <c r="F94" s="37">
        <v>48</v>
      </c>
      <c r="G94" s="37">
        <v>40000</v>
      </c>
      <c r="H94" s="37">
        <v>20</v>
      </c>
      <c r="I94" s="39">
        <v>650</v>
      </c>
      <c r="J94" s="34"/>
      <c r="K94" s="40"/>
      <c r="L94" s="33"/>
      <c r="M94" s="11">
        <f t="shared" si="11"/>
        <v>0</v>
      </c>
      <c r="N94" s="35"/>
      <c r="O94" s="36"/>
      <c r="P94" s="36"/>
      <c r="Q94" s="36"/>
      <c r="R94" s="11">
        <f t="shared" si="12"/>
        <v>0</v>
      </c>
      <c r="S94" s="11">
        <f t="shared" si="13"/>
        <v>0</v>
      </c>
      <c r="T94" s="31" t="e">
        <f t="shared" ca="1" si="10"/>
        <v>#REF!</v>
      </c>
      <c r="U94" s="27"/>
      <c r="V94" s="29"/>
      <c r="W94" s="8"/>
    </row>
    <row r="95" spans="2:23" ht="13" x14ac:dyDescent="0.3">
      <c r="B95" s="42" t="s">
        <v>116</v>
      </c>
      <c r="C95" s="42" t="s">
        <v>112</v>
      </c>
      <c r="D95" s="37" t="s">
        <v>114</v>
      </c>
      <c r="E95" s="38"/>
      <c r="F95" s="37">
        <v>48</v>
      </c>
      <c r="G95" s="37">
        <v>60000</v>
      </c>
      <c r="H95" s="37">
        <v>20</v>
      </c>
      <c r="I95" s="39">
        <v>660</v>
      </c>
      <c r="J95" s="34"/>
      <c r="K95" s="40"/>
      <c r="L95" s="33"/>
      <c r="M95" s="11">
        <f t="shared" si="11"/>
        <v>0</v>
      </c>
      <c r="N95" s="35"/>
      <c r="O95" s="36"/>
      <c r="P95" s="36"/>
      <c r="Q95" s="36"/>
      <c r="R95" s="11">
        <f t="shared" si="12"/>
        <v>0</v>
      </c>
      <c r="S95" s="11">
        <f t="shared" si="13"/>
        <v>0</v>
      </c>
      <c r="T95" s="31" t="e">
        <f t="shared" ca="1" si="10"/>
        <v>#REF!</v>
      </c>
      <c r="U95" s="27"/>
      <c r="V95" s="29"/>
      <c r="W95" s="8"/>
    </row>
    <row r="96" spans="2:23" ht="13" x14ac:dyDescent="0.3">
      <c r="B96" s="42" t="s">
        <v>116</v>
      </c>
      <c r="C96" s="42" t="s">
        <v>112</v>
      </c>
      <c r="D96" s="37" t="s">
        <v>114</v>
      </c>
      <c r="E96" s="38"/>
      <c r="F96" s="37">
        <v>48</v>
      </c>
      <c r="G96" s="37">
        <v>80000</v>
      </c>
      <c r="H96" s="37">
        <v>25</v>
      </c>
      <c r="I96" s="39">
        <v>670</v>
      </c>
      <c r="J96" s="34"/>
      <c r="K96" s="40"/>
      <c r="L96" s="33"/>
      <c r="M96" s="11">
        <f t="shared" si="11"/>
        <v>0</v>
      </c>
      <c r="N96" s="35"/>
      <c r="O96" s="36"/>
      <c r="P96" s="36"/>
      <c r="Q96" s="36"/>
      <c r="R96" s="11">
        <f t="shared" si="12"/>
        <v>0</v>
      </c>
      <c r="S96" s="11">
        <f t="shared" si="13"/>
        <v>0</v>
      </c>
      <c r="T96" s="31" t="e">
        <f t="shared" ca="1" si="10"/>
        <v>#REF!</v>
      </c>
      <c r="U96" s="27"/>
      <c r="V96" s="29"/>
      <c r="W96" s="8"/>
    </row>
    <row r="97" spans="2:23" ht="13" x14ac:dyDescent="0.3">
      <c r="B97" s="42" t="s">
        <v>116</v>
      </c>
      <c r="C97" s="42" t="s">
        <v>112</v>
      </c>
      <c r="D97" s="37" t="s">
        <v>114</v>
      </c>
      <c r="E97" s="38"/>
      <c r="F97" s="37">
        <v>48</v>
      </c>
      <c r="G97" s="37">
        <v>100000</v>
      </c>
      <c r="H97" s="37">
        <v>25</v>
      </c>
      <c r="I97" s="39">
        <v>710</v>
      </c>
      <c r="J97" s="34"/>
      <c r="K97" s="40"/>
      <c r="L97" s="33"/>
      <c r="M97" s="11">
        <f t="shared" si="11"/>
        <v>0</v>
      </c>
      <c r="N97" s="35"/>
      <c r="O97" s="36"/>
      <c r="P97" s="36"/>
      <c r="Q97" s="36"/>
      <c r="R97" s="11">
        <f t="shared" si="12"/>
        <v>0</v>
      </c>
      <c r="S97" s="11">
        <f t="shared" si="13"/>
        <v>0</v>
      </c>
      <c r="T97" s="31" t="e">
        <f t="shared" ca="1" si="10"/>
        <v>#REF!</v>
      </c>
      <c r="U97" s="27"/>
      <c r="V97" s="29"/>
      <c r="W97" s="8"/>
    </row>
    <row r="98" spans="2:23" ht="13" x14ac:dyDescent="0.3">
      <c r="B98" s="42" t="s">
        <v>116</v>
      </c>
      <c r="C98" s="42" t="s">
        <v>112</v>
      </c>
      <c r="D98" s="37" t="s">
        <v>114</v>
      </c>
      <c r="E98" s="38"/>
      <c r="F98" s="37">
        <v>48</v>
      </c>
      <c r="G98" s="37">
        <v>120000</v>
      </c>
      <c r="H98" s="37">
        <v>25</v>
      </c>
      <c r="I98" s="39">
        <v>770</v>
      </c>
      <c r="J98" s="34"/>
      <c r="K98" s="40"/>
      <c r="L98" s="33"/>
      <c r="M98" s="11">
        <f t="shared" si="11"/>
        <v>0</v>
      </c>
      <c r="N98" s="35"/>
      <c r="O98" s="36"/>
      <c r="P98" s="36"/>
      <c r="Q98" s="36"/>
      <c r="R98" s="11">
        <f t="shared" si="12"/>
        <v>0</v>
      </c>
      <c r="S98" s="11">
        <f t="shared" si="13"/>
        <v>0</v>
      </c>
      <c r="T98" s="31" t="e">
        <f t="shared" ca="1" si="10"/>
        <v>#REF!</v>
      </c>
      <c r="U98" s="27"/>
      <c r="V98" s="29"/>
      <c r="W98" s="8"/>
    </row>
    <row r="99" spans="2:23" ht="13" x14ac:dyDescent="0.3">
      <c r="B99" s="42" t="s">
        <v>116</v>
      </c>
      <c r="C99" s="42" t="s">
        <v>112</v>
      </c>
      <c r="D99" s="37" t="s">
        <v>114</v>
      </c>
      <c r="E99" s="38"/>
      <c r="F99" s="37">
        <v>60</v>
      </c>
      <c r="G99" s="37">
        <v>50000</v>
      </c>
      <c r="H99" s="37">
        <v>25</v>
      </c>
      <c r="I99" s="39">
        <v>640</v>
      </c>
      <c r="J99" s="34"/>
      <c r="K99" s="40"/>
      <c r="L99" s="33"/>
      <c r="M99" s="11">
        <f t="shared" si="11"/>
        <v>0</v>
      </c>
      <c r="N99" s="35"/>
      <c r="O99" s="36"/>
      <c r="P99" s="36"/>
      <c r="Q99" s="36"/>
      <c r="R99" s="11">
        <f t="shared" si="12"/>
        <v>0</v>
      </c>
      <c r="S99" s="11">
        <f t="shared" si="13"/>
        <v>0</v>
      </c>
      <c r="T99" s="31" t="e">
        <f t="shared" ca="1" si="10"/>
        <v>#REF!</v>
      </c>
      <c r="U99" s="27"/>
      <c r="V99" s="29"/>
      <c r="W99" s="8"/>
    </row>
    <row r="100" spans="2:23" ht="13" x14ac:dyDescent="0.3">
      <c r="B100" s="42" t="s">
        <v>116</v>
      </c>
      <c r="C100" s="42" t="s">
        <v>112</v>
      </c>
      <c r="D100" s="37" t="s">
        <v>114</v>
      </c>
      <c r="E100" s="38"/>
      <c r="F100" s="37">
        <v>60</v>
      </c>
      <c r="G100" s="37">
        <v>75000</v>
      </c>
      <c r="H100" s="37">
        <v>25</v>
      </c>
      <c r="I100" s="39">
        <v>650</v>
      </c>
      <c r="J100" s="34"/>
      <c r="K100" s="40"/>
      <c r="L100" s="33"/>
      <c r="M100" s="11">
        <f t="shared" si="11"/>
        <v>0</v>
      </c>
      <c r="N100" s="35"/>
      <c r="O100" s="36"/>
      <c r="P100" s="36"/>
      <c r="Q100" s="36"/>
      <c r="R100" s="11">
        <f t="shared" si="12"/>
        <v>0</v>
      </c>
      <c r="S100" s="11">
        <f t="shared" si="13"/>
        <v>0</v>
      </c>
      <c r="T100" s="31" t="e">
        <f t="shared" ref="T100:T131" ca="1" si="14">S100/$H$208</f>
        <v>#REF!</v>
      </c>
      <c r="U100" s="27"/>
      <c r="V100" s="29"/>
      <c r="W100" s="8"/>
    </row>
    <row r="101" spans="2:23" ht="13" x14ac:dyDescent="0.3">
      <c r="B101" s="42" t="s">
        <v>116</v>
      </c>
      <c r="C101" s="42" t="s">
        <v>112</v>
      </c>
      <c r="D101" s="37" t="s">
        <v>114</v>
      </c>
      <c r="E101" s="38"/>
      <c r="F101" s="37">
        <v>60</v>
      </c>
      <c r="G101" s="37">
        <v>100000</v>
      </c>
      <c r="H101" s="37">
        <v>25</v>
      </c>
      <c r="I101" s="39">
        <v>670</v>
      </c>
      <c r="J101" s="34"/>
      <c r="K101" s="40"/>
      <c r="L101" s="33"/>
      <c r="M101" s="11">
        <f t="shared" si="11"/>
        <v>0</v>
      </c>
      <c r="N101" s="35"/>
      <c r="O101" s="36"/>
      <c r="P101" s="36"/>
      <c r="Q101" s="36"/>
      <c r="R101" s="11">
        <f t="shared" si="12"/>
        <v>0</v>
      </c>
      <c r="S101" s="11">
        <f t="shared" si="13"/>
        <v>0</v>
      </c>
      <c r="T101" s="31" t="e">
        <f t="shared" ca="1" si="14"/>
        <v>#REF!</v>
      </c>
      <c r="U101" s="27"/>
      <c r="V101" s="29"/>
      <c r="W101" s="8"/>
    </row>
    <row r="102" spans="2:23" ht="13" x14ac:dyDescent="0.3">
      <c r="B102" s="42" t="s">
        <v>116</v>
      </c>
      <c r="C102" s="42" t="s">
        <v>112</v>
      </c>
      <c r="D102" s="37" t="s">
        <v>114</v>
      </c>
      <c r="E102" s="38"/>
      <c r="F102" s="37">
        <v>60</v>
      </c>
      <c r="G102" s="37">
        <v>125000</v>
      </c>
      <c r="H102" s="37">
        <v>25</v>
      </c>
      <c r="I102" s="39">
        <v>720</v>
      </c>
      <c r="J102" s="34"/>
      <c r="K102" s="40"/>
      <c r="L102" s="33"/>
      <c r="M102" s="11">
        <f t="shared" si="11"/>
        <v>0</v>
      </c>
      <c r="N102" s="35"/>
      <c r="O102" s="36"/>
      <c r="P102" s="36"/>
      <c r="Q102" s="36"/>
      <c r="R102" s="11">
        <f t="shared" si="12"/>
        <v>0</v>
      </c>
      <c r="S102" s="11">
        <f t="shared" si="13"/>
        <v>0</v>
      </c>
      <c r="T102" s="31" t="e">
        <f t="shared" ca="1" si="14"/>
        <v>#REF!</v>
      </c>
      <c r="U102" s="27"/>
      <c r="V102" s="29"/>
      <c r="W102" s="8"/>
    </row>
    <row r="103" spans="2:23" ht="13.5" customHeight="1" x14ac:dyDescent="0.35">
      <c r="B103" s="12" t="s">
        <v>2</v>
      </c>
      <c r="C103" s="12"/>
      <c r="D103" s="12"/>
      <c r="E103" s="12"/>
      <c r="F103" s="12"/>
      <c r="G103" s="12"/>
      <c r="H103" s="12"/>
      <c r="I103" s="13">
        <f>+SUMPRODUCT(F79:F102,H79:H102,I79:I102)</f>
        <v>12137400</v>
      </c>
      <c r="J103" s="13">
        <f>+SUMPRODUCT(J79:J102,F79:F102,H79:H102)</f>
        <v>0</v>
      </c>
      <c r="K103" s="13"/>
      <c r="L103" s="13"/>
      <c r="M103" s="13"/>
      <c r="N103" s="13"/>
      <c r="O103" s="13"/>
      <c r="P103" s="13"/>
      <c r="Q103" s="13"/>
      <c r="R103" s="14">
        <f>SUM(R79:R102)</f>
        <v>0</v>
      </c>
      <c r="S103" s="15">
        <f>SUM(S79:S102)</f>
        <v>0</v>
      </c>
      <c r="T103" s="16" t="e">
        <f t="shared" ca="1" si="14"/>
        <v>#REF!</v>
      </c>
      <c r="U103" s="105"/>
      <c r="V103" s="105"/>
    </row>
    <row r="104" spans="2:23" ht="13" x14ac:dyDescent="0.3">
      <c r="B104" s="42" t="s">
        <v>117</v>
      </c>
      <c r="C104" s="42" t="s">
        <v>111</v>
      </c>
      <c r="D104" s="37" t="s">
        <v>114</v>
      </c>
      <c r="E104" s="38"/>
      <c r="F104" s="37">
        <v>36</v>
      </c>
      <c r="G104" s="37">
        <v>60000</v>
      </c>
      <c r="H104" s="37">
        <v>5</v>
      </c>
      <c r="I104" s="39">
        <v>660</v>
      </c>
      <c r="J104" s="34"/>
      <c r="K104" s="40"/>
      <c r="L104" s="33"/>
      <c r="M104" s="11">
        <f t="shared" si="3"/>
        <v>0</v>
      </c>
      <c r="N104" s="35"/>
      <c r="O104" s="36"/>
      <c r="P104" s="36"/>
      <c r="Q104" s="36"/>
      <c r="R104" s="11">
        <f t="shared" si="4"/>
        <v>0</v>
      </c>
      <c r="S104" s="11">
        <f t="shared" si="5"/>
        <v>0</v>
      </c>
      <c r="T104" s="31" t="e">
        <f t="shared" ca="1" si="14"/>
        <v>#REF!</v>
      </c>
      <c r="U104" s="27"/>
      <c r="V104" s="29"/>
    </row>
    <row r="105" spans="2:23" ht="13" x14ac:dyDescent="0.3">
      <c r="B105" s="42" t="s">
        <v>117</v>
      </c>
      <c r="C105" s="42" t="s">
        <v>111</v>
      </c>
      <c r="D105" s="37" t="s">
        <v>114</v>
      </c>
      <c r="E105" s="38"/>
      <c r="F105" s="37">
        <v>36</v>
      </c>
      <c r="G105" s="37">
        <v>90000</v>
      </c>
      <c r="H105" s="37">
        <v>5</v>
      </c>
      <c r="I105" s="39">
        <v>720</v>
      </c>
      <c r="J105" s="34"/>
      <c r="K105" s="40"/>
      <c r="L105" s="33"/>
      <c r="M105" s="11">
        <f t="shared" si="3"/>
        <v>0</v>
      </c>
      <c r="N105" s="35"/>
      <c r="O105" s="36"/>
      <c r="P105" s="36"/>
      <c r="Q105" s="36"/>
      <c r="R105" s="11">
        <f t="shared" si="4"/>
        <v>0</v>
      </c>
      <c r="S105" s="11">
        <f t="shared" si="5"/>
        <v>0</v>
      </c>
      <c r="T105" s="31" t="e">
        <f t="shared" ca="1" si="14"/>
        <v>#REF!</v>
      </c>
      <c r="U105" s="27"/>
      <c r="V105" s="29"/>
    </row>
    <row r="106" spans="2:23" ht="13" x14ac:dyDescent="0.3">
      <c r="B106" s="42" t="s">
        <v>117</v>
      </c>
      <c r="C106" s="42" t="s">
        <v>111</v>
      </c>
      <c r="D106" s="37" t="s">
        <v>114</v>
      </c>
      <c r="E106" s="38"/>
      <c r="F106" s="37">
        <v>36</v>
      </c>
      <c r="G106" s="37">
        <v>120000</v>
      </c>
      <c r="H106" s="37">
        <v>5</v>
      </c>
      <c r="I106" s="39">
        <v>790</v>
      </c>
      <c r="J106" s="34"/>
      <c r="K106" s="40"/>
      <c r="L106" s="33"/>
      <c r="M106" s="11">
        <f t="shared" si="3"/>
        <v>0</v>
      </c>
      <c r="N106" s="35"/>
      <c r="O106" s="36"/>
      <c r="P106" s="36"/>
      <c r="Q106" s="36"/>
      <c r="R106" s="11">
        <f t="shared" si="4"/>
        <v>0</v>
      </c>
      <c r="S106" s="11">
        <f t="shared" si="5"/>
        <v>0</v>
      </c>
      <c r="T106" s="31" t="e">
        <f t="shared" ca="1" si="14"/>
        <v>#REF!</v>
      </c>
      <c r="U106" s="27"/>
      <c r="V106" s="29"/>
    </row>
    <row r="107" spans="2:23" ht="13" x14ac:dyDescent="0.3">
      <c r="B107" s="42" t="s">
        <v>117</v>
      </c>
      <c r="C107" s="42" t="s">
        <v>111</v>
      </c>
      <c r="D107" s="37" t="s">
        <v>114</v>
      </c>
      <c r="E107" s="38"/>
      <c r="F107" s="37">
        <v>48</v>
      </c>
      <c r="G107" s="37">
        <v>40000</v>
      </c>
      <c r="H107" s="37">
        <v>5</v>
      </c>
      <c r="I107" s="39">
        <v>630</v>
      </c>
      <c r="J107" s="34"/>
      <c r="K107" s="40"/>
      <c r="L107" s="33"/>
      <c r="M107" s="11">
        <f t="shared" si="3"/>
        <v>0</v>
      </c>
      <c r="N107" s="35"/>
      <c r="O107" s="36"/>
      <c r="P107" s="36"/>
      <c r="Q107" s="36"/>
      <c r="R107" s="11">
        <f t="shared" si="4"/>
        <v>0</v>
      </c>
      <c r="S107" s="11">
        <f t="shared" si="5"/>
        <v>0</v>
      </c>
      <c r="T107" s="31" t="e">
        <f t="shared" ca="1" si="14"/>
        <v>#REF!</v>
      </c>
      <c r="U107" s="27"/>
      <c r="V107" s="29"/>
    </row>
    <row r="108" spans="2:23" ht="13" x14ac:dyDescent="0.3">
      <c r="B108" s="42" t="s">
        <v>117</v>
      </c>
      <c r="C108" s="42" t="s">
        <v>111</v>
      </c>
      <c r="D108" s="37" t="s">
        <v>114</v>
      </c>
      <c r="E108" s="38"/>
      <c r="F108" s="37">
        <v>48</v>
      </c>
      <c r="G108" s="37">
        <v>60000</v>
      </c>
      <c r="H108" s="37">
        <v>10</v>
      </c>
      <c r="I108" s="39">
        <v>640</v>
      </c>
      <c r="J108" s="34"/>
      <c r="K108" s="40"/>
      <c r="L108" s="33"/>
      <c r="M108" s="11">
        <f t="shared" si="3"/>
        <v>0</v>
      </c>
      <c r="N108" s="35"/>
      <c r="O108" s="36"/>
      <c r="P108" s="36"/>
      <c r="Q108" s="36"/>
      <c r="R108" s="11">
        <f t="shared" si="4"/>
        <v>0</v>
      </c>
      <c r="S108" s="11">
        <f t="shared" si="5"/>
        <v>0</v>
      </c>
      <c r="T108" s="31" t="e">
        <f t="shared" ca="1" si="14"/>
        <v>#REF!</v>
      </c>
      <c r="U108" s="27"/>
      <c r="V108" s="29"/>
    </row>
    <row r="109" spans="2:23" ht="13" x14ac:dyDescent="0.3">
      <c r="B109" s="42" t="s">
        <v>117</v>
      </c>
      <c r="C109" s="42" t="s">
        <v>111</v>
      </c>
      <c r="D109" s="37" t="s">
        <v>114</v>
      </c>
      <c r="E109" s="38"/>
      <c r="F109" s="37">
        <v>48</v>
      </c>
      <c r="G109" s="37">
        <v>80000</v>
      </c>
      <c r="H109" s="37">
        <v>10</v>
      </c>
      <c r="I109" s="39">
        <v>660</v>
      </c>
      <c r="J109" s="34"/>
      <c r="K109" s="40"/>
      <c r="L109" s="33"/>
      <c r="M109" s="11">
        <f t="shared" si="3"/>
        <v>0</v>
      </c>
      <c r="N109" s="35"/>
      <c r="O109" s="36"/>
      <c r="P109" s="36"/>
      <c r="Q109" s="36"/>
      <c r="R109" s="11">
        <f t="shared" si="4"/>
        <v>0</v>
      </c>
      <c r="S109" s="11">
        <f t="shared" si="5"/>
        <v>0</v>
      </c>
      <c r="T109" s="31" t="e">
        <f t="shared" ca="1" si="14"/>
        <v>#REF!</v>
      </c>
      <c r="U109" s="27"/>
      <c r="V109" s="29"/>
    </row>
    <row r="110" spans="2:23" ht="13" x14ac:dyDescent="0.3">
      <c r="B110" s="42" t="s">
        <v>117</v>
      </c>
      <c r="C110" s="42" t="s">
        <v>111</v>
      </c>
      <c r="D110" s="37" t="s">
        <v>114</v>
      </c>
      <c r="E110" s="38"/>
      <c r="F110" s="37">
        <v>48</v>
      </c>
      <c r="G110" s="37">
        <v>100000</v>
      </c>
      <c r="H110" s="37">
        <v>10</v>
      </c>
      <c r="I110" s="39">
        <v>690</v>
      </c>
      <c r="J110" s="34"/>
      <c r="K110" s="40"/>
      <c r="L110" s="33"/>
      <c r="M110" s="11">
        <f t="shared" si="3"/>
        <v>0</v>
      </c>
      <c r="N110" s="35"/>
      <c r="O110" s="36"/>
      <c r="P110" s="36"/>
      <c r="Q110" s="36"/>
      <c r="R110" s="11">
        <f t="shared" si="4"/>
        <v>0</v>
      </c>
      <c r="S110" s="11">
        <f t="shared" si="5"/>
        <v>0</v>
      </c>
      <c r="T110" s="31" t="e">
        <f t="shared" ca="1" si="14"/>
        <v>#REF!</v>
      </c>
      <c r="U110" s="27"/>
      <c r="V110" s="29"/>
    </row>
    <row r="111" spans="2:23" ht="13" x14ac:dyDescent="0.3">
      <c r="B111" s="42" t="s">
        <v>117</v>
      </c>
      <c r="C111" s="42" t="s">
        <v>111</v>
      </c>
      <c r="D111" s="37" t="s">
        <v>114</v>
      </c>
      <c r="E111" s="38"/>
      <c r="F111" s="37">
        <v>48</v>
      </c>
      <c r="G111" s="37">
        <v>120000</v>
      </c>
      <c r="H111" s="37">
        <v>10</v>
      </c>
      <c r="I111" s="39">
        <v>750</v>
      </c>
      <c r="J111" s="34"/>
      <c r="K111" s="40"/>
      <c r="L111" s="33"/>
      <c r="M111" s="11">
        <f t="shared" si="3"/>
        <v>0</v>
      </c>
      <c r="N111" s="35"/>
      <c r="O111" s="36"/>
      <c r="P111" s="36"/>
      <c r="Q111" s="36"/>
      <c r="R111" s="11">
        <f t="shared" si="4"/>
        <v>0</v>
      </c>
      <c r="S111" s="11">
        <f t="shared" si="5"/>
        <v>0</v>
      </c>
      <c r="T111" s="31" t="e">
        <f t="shared" ca="1" si="14"/>
        <v>#REF!</v>
      </c>
      <c r="U111" s="27"/>
      <c r="V111" s="29"/>
    </row>
    <row r="112" spans="2:23" ht="13" x14ac:dyDescent="0.3">
      <c r="B112" s="42" t="s">
        <v>117</v>
      </c>
      <c r="C112" s="42" t="s">
        <v>111</v>
      </c>
      <c r="D112" s="37" t="s">
        <v>114</v>
      </c>
      <c r="E112" s="38"/>
      <c r="F112" s="37">
        <v>60</v>
      </c>
      <c r="G112" s="37">
        <v>50000</v>
      </c>
      <c r="H112" s="37">
        <v>10</v>
      </c>
      <c r="I112" s="39">
        <v>610</v>
      </c>
      <c r="J112" s="34"/>
      <c r="K112" s="40"/>
      <c r="L112" s="33"/>
      <c r="M112" s="11">
        <f t="shared" si="3"/>
        <v>0</v>
      </c>
      <c r="N112" s="35"/>
      <c r="O112" s="36"/>
      <c r="P112" s="36"/>
      <c r="Q112" s="36"/>
      <c r="R112" s="11">
        <f t="shared" si="4"/>
        <v>0</v>
      </c>
      <c r="S112" s="11">
        <f t="shared" si="5"/>
        <v>0</v>
      </c>
      <c r="T112" s="31" t="e">
        <f t="shared" ca="1" si="14"/>
        <v>#REF!</v>
      </c>
      <c r="U112" s="27"/>
      <c r="V112" s="29"/>
    </row>
    <row r="113" spans="2:22" ht="13" x14ac:dyDescent="0.3">
      <c r="B113" s="42" t="s">
        <v>117</v>
      </c>
      <c r="C113" s="42" t="s">
        <v>111</v>
      </c>
      <c r="D113" s="37" t="s">
        <v>114</v>
      </c>
      <c r="E113" s="38"/>
      <c r="F113" s="37">
        <v>60</v>
      </c>
      <c r="G113" s="37">
        <v>75000</v>
      </c>
      <c r="H113" s="37">
        <v>10</v>
      </c>
      <c r="I113" s="39">
        <v>620</v>
      </c>
      <c r="J113" s="34"/>
      <c r="K113" s="40"/>
      <c r="L113" s="33"/>
      <c r="M113" s="11">
        <f t="shared" si="3"/>
        <v>0</v>
      </c>
      <c r="N113" s="35"/>
      <c r="O113" s="36"/>
      <c r="P113" s="36"/>
      <c r="Q113" s="36"/>
      <c r="R113" s="11">
        <f t="shared" si="4"/>
        <v>0</v>
      </c>
      <c r="S113" s="11">
        <f t="shared" si="5"/>
        <v>0</v>
      </c>
      <c r="T113" s="31" t="e">
        <f t="shared" ca="1" si="14"/>
        <v>#REF!</v>
      </c>
      <c r="U113" s="27"/>
      <c r="V113" s="29"/>
    </row>
    <row r="114" spans="2:22" ht="13" x14ac:dyDescent="0.3">
      <c r="B114" s="42" t="s">
        <v>117</v>
      </c>
      <c r="C114" s="42" t="s">
        <v>111</v>
      </c>
      <c r="D114" s="37" t="s">
        <v>114</v>
      </c>
      <c r="E114" s="38"/>
      <c r="F114" s="37">
        <v>60</v>
      </c>
      <c r="G114" s="37">
        <v>100000</v>
      </c>
      <c r="H114" s="37">
        <v>10</v>
      </c>
      <c r="I114" s="39">
        <v>660</v>
      </c>
      <c r="J114" s="34"/>
      <c r="K114" s="40"/>
      <c r="L114" s="33"/>
      <c r="M114" s="11">
        <f t="shared" si="3"/>
        <v>0</v>
      </c>
      <c r="N114" s="35"/>
      <c r="O114" s="36"/>
      <c r="P114" s="36"/>
      <c r="Q114" s="36"/>
      <c r="R114" s="11">
        <f t="shared" si="4"/>
        <v>0</v>
      </c>
      <c r="S114" s="11">
        <f t="shared" si="5"/>
        <v>0</v>
      </c>
      <c r="T114" s="31" t="e">
        <f t="shared" ca="1" si="14"/>
        <v>#REF!</v>
      </c>
      <c r="U114" s="27"/>
      <c r="V114" s="29"/>
    </row>
    <row r="115" spans="2:22" ht="13" x14ac:dyDescent="0.3">
      <c r="B115" s="42" t="s">
        <v>117</v>
      </c>
      <c r="C115" s="42" t="s">
        <v>111</v>
      </c>
      <c r="D115" s="37" t="s">
        <v>114</v>
      </c>
      <c r="E115" s="38"/>
      <c r="F115" s="37">
        <v>60</v>
      </c>
      <c r="G115" s="37">
        <v>125000</v>
      </c>
      <c r="H115" s="37">
        <v>10</v>
      </c>
      <c r="I115" s="39">
        <v>720</v>
      </c>
      <c r="J115" s="34"/>
      <c r="K115" s="40"/>
      <c r="L115" s="33"/>
      <c r="M115" s="11">
        <f t="shared" si="3"/>
        <v>0</v>
      </c>
      <c r="N115" s="35"/>
      <c r="O115" s="36"/>
      <c r="P115" s="36"/>
      <c r="Q115" s="36"/>
      <c r="R115" s="11">
        <f t="shared" si="4"/>
        <v>0</v>
      </c>
      <c r="S115" s="11">
        <f t="shared" si="5"/>
        <v>0</v>
      </c>
      <c r="T115" s="31" t="e">
        <f t="shared" ca="1" si="14"/>
        <v>#REF!</v>
      </c>
      <c r="U115" s="27"/>
      <c r="V115" s="29"/>
    </row>
    <row r="116" spans="2:22" ht="13" x14ac:dyDescent="0.3">
      <c r="B116" s="42" t="s">
        <v>117</v>
      </c>
      <c r="C116" s="42" t="s">
        <v>112</v>
      </c>
      <c r="D116" s="37" t="s">
        <v>114</v>
      </c>
      <c r="E116" s="38"/>
      <c r="F116" s="37">
        <v>36</v>
      </c>
      <c r="G116" s="37">
        <v>60000</v>
      </c>
      <c r="H116" s="37">
        <v>10</v>
      </c>
      <c r="I116" s="39">
        <v>760</v>
      </c>
      <c r="J116" s="34"/>
      <c r="K116" s="40"/>
      <c r="L116" s="33"/>
      <c r="M116" s="11">
        <f t="shared" si="3"/>
        <v>0</v>
      </c>
      <c r="N116" s="35"/>
      <c r="O116" s="36"/>
      <c r="P116" s="36"/>
      <c r="Q116" s="36"/>
      <c r="R116" s="11">
        <f t="shared" si="4"/>
        <v>0</v>
      </c>
      <c r="S116" s="11">
        <f t="shared" si="5"/>
        <v>0</v>
      </c>
      <c r="T116" s="31" t="e">
        <f t="shared" ca="1" si="14"/>
        <v>#REF!</v>
      </c>
      <c r="U116" s="27"/>
      <c r="V116" s="29"/>
    </row>
    <row r="117" spans="2:22" ht="13" x14ac:dyDescent="0.3">
      <c r="B117" s="42" t="s">
        <v>117</v>
      </c>
      <c r="C117" s="42" t="s">
        <v>112</v>
      </c>
      <c r="D117" s="37" t="s">
        <v>114</v>
      </c>
      <c r="E117" s="38"/>
      <c r="F117" s="37">
        <v>36</v>
      </c>
      <c r="G117" s="37">
        <v>90000</v>
      </c>
      <c r="H117" s="37">
        <v>10</v>
      </c>
      <c r="I117" s="39">
        <v>830</v>
      </c>
      <c r="J117" s="34"/>
      <c r="K117" s="40"/>
      <c r="L117" s="33"/>
      <c r="M117" s="11">
        <f t="shared" si="3"/>
        <v>0</v>
      </c>
      <c r="N117" s="35"/>
      <c r="O117" s="36"/>
      <c r="P117" s="36"/>
      <c r="Q117" s="36"/>
      <c r="R117" s="11">
        <f t="shared" si="4"/>
        <v>0</v>
      </c>
      <c r="S117" s="11">
        <f t="shared" si="5"/>
        <v>0</v>
      </c>
      <c r="T117" s="31" t="e">
        <f t="shared" ca="1" si="14"/>
        <v>#REF!</v>
      </c>
      <c r="U117" s="27"/>
      <c r="V117" s="29"/>
    </row>
    <row r="118" spans="2:22" ht="13" x14ac:dyDescent="0.3">
      <c r="B118" s="42" t="s">
        <v>117</v>
      </c>
      <c r="C118" s="42" t="s">
        <v>112</v>
      </c>
      <c r="D118" s="37" t="s">
        <v>114</v>
      </c>
      <c r="E118" s="38"/>
      <c r="F118" s="37">
        <v>36</v>
      </c>
      <c r="G118" s="37">
        <v>120000</v>
      </c>
      <c r="H118" s="37">
        <v>10</v>
      </c>
      <c r="I118" s="39">
        <v>900</v>
      </c>
      <c r="J118" s="34"/>
      <c r="K118" s="40"/>
      <c r="L118" s="33"/>
      <c r="M118" s="11">
        <f t="shared" si="3"/>
        <v>0</v>
      </c>
      <c r="N118" s="35"/>
      <c r="O118" s="36"/>
      <c r="P118" s="36"/>
      <c r="Q118" s="36"/>
      <c r="R118" s="11">
        <f t="shared" si="4"/>
        <v>0</v>
      </c>
      <c r="S118" s="11">
        <f t="shared" si="5"/>
        <v>0</v>
      </c>
      <c r="T118" s="31" t="e">
        <f t="shared" ca="1" si="14"/>
        <v>#REF!</v>
      </c>
      <c r="U118" s="27"/>
      <c r="V118" s="29"/>
    </row>
    <row r="119" spans="2:22" ht="13" x14ac:dyDescent="0.3">
      <c r="B119" s="42" t="s">
        <v>117</v>
      </c>
      <c r="C119" s="42" t="s">
        <v>112</v>
      </c>
      <c r="D119" s="37" t="s">
        <v>114</v>
      </c>
      <c r="E119" s="38"/>
      <c r="F119" s="37">
        <v>48</v>
      </c>
      <c r="G119" s="37">
        <v>40000</v>
      </c>
      <c r="H119" s="37">
        <v>15</v>
      </c>
      <c r="I119" s="39">
        <v>720</v>
      </c>
      <c r="J119" s="34"/>
      <c r="K119" s="40"/>
      <c r="L119" s="33"/>
      <c r="M119" s="11">
        <f t="shared" si="3"/>
        <v>0</v>
      </c>
      <c r="N119" s="35"/>
      <c r="O119" s="36"/>
      <c r="P119" s="36"/>
      <c r="Q119" s="36"/>
      <c r="R119" s="11">
        <f t="shared" si="4"/>
        <v>0</v>
      </c>
      <c r="S119" s="11">
        <f t="shared" si="5"/>
        <v>0</v>
      </c>
      <c r="T119" s="31" t="e">
        <f t="shared" ca="1" si="14"/>
        <v>#REF!</v>
      </c>
      <c r="U119" s="27"/>
      <c r="V119" s="29"/>
    </row>
    <row r="120" spans="2:22" ht="13" x14ac:dyDescent="0.3">
      <c r="B120" s="42" t="s">
        <v>117</v>
      </c>
      <c r="C120" s="42" t="s">
        <v>112</v>
      </c>
      <c r="D120" s="37" t="s">
        <v>114</v>
      </c>
      <c r="E120" s="38"/>
      <c r="F120" s="37">
        <v>48</v>
      </c>
      <c r="G120" s="37">
        <v>60000</v>
      </c>
      <c r="H120" s="37">
        <v>15</v>
      </c>
      <c r="I120" s="39">
        <v>730</v>
      </c>
      <c r="J120" s="34"/>
      <c r="K120" s="40"/>
      <c r="L120" s="33"/>
      <c r="M120" s="11">
        <f t="shared" si="3"/>
        <v>0</v>
      </c>
      <c r="N120" s="35"/>
      <c r="O120" s="36"/>
      <c r="P120" s="36"/>
      <c r="Q120" s="36"/>
      <c r="R120" s="11">
        <f t="shared" si="4"/>
        <v>0</v>
      </c>
      <c r="S120" s="11">
        <f t="shared" si="5"/>
        <v>0</v>
      </c>
      <c r="T120" s="31" t="e">
        <f t="shared" ca="1" si="14"/>
        <v>#REF!</v>
      </c>
      <c r="U120" s="27"/>
      <c r="V120" s="29"/>
    </row>
    <row r="121" spans="2:22" ht="13" x14ac:dyDescent="0.3">
      <c r="B121" s="42" t="s">
        <v>117</v>
      </c>
      <c r="C121" s="42" t="s">
        <v>112</v>
      </c>
      <c r="D121" s="37" t="s">
        <v>114</v>
      </c>
      <c r="E121" s="38"/>
      <c r="F121" s="37">
        <v>48</v>
      </c>
      <c r="G121" s="37">
        <v>80000</v>
      </c>
      <c r="H121" s="37">
        <v>20</v>
      </c>
      <c r="I121" s="39">
        <v>760</v>
      </c>
      <c r="J121" s="34"/>
      <c r="K121" s="40"/>
      <c r="L121" s="33"/>
      <c r="M121" s="11">
        <f t="shared" si="3"/>
        <v>0</v>
      </c>
      <c r="N121" s="35"/>
      <c r="O121" s="36"/>
      <c r="P121" s="36"/>
      <c r="Q121" s="36"/>
      <c r="R121" s="11">
        <f t="shared" si="4"/>
        <v>0</v>
      </c>
      <c r="S121" s="11">
        <f t="shared" si="5"/>
        <v>0</v>
      </c>
      <c r="T121" s="31" t="e">
        <f t="shared" ca="1" si="14"/>
        <v>#REF!</v>
      </c>
      <c r="U121" s="27"/>
      <c r="V121" s="29"/>
    </row>
    <row r="122" spans="2:22" ht="13" x14ac:dyDescent="0.3">
      <c r="B122" s="42" t="s">
        <v>117</v>
      </c>
      <c r="C122" s="42" t="s">
        <v>112</v>
      </c>
      <c r="D122" s="37" t="s">
        <v>114</v>
      </c>
      <c r="E122" s="38"/>
      <c r="F122" s="37">
        <v>48</v>
      </c>
      <c r="G122" s="37">
        <v>100000</v>
      </c>
      <c r="H122" s="37">
        <v>20</v>
      </c>
      <c r="I122" s="39">
        <v>790</v>
      </c>
      <c r="J122" s="34"/>
      <c r="K122" s="40"/>
      <c r="L122" s="33"/>
      <c r="M122" s="11">
        <f t="shared" si="3"/>
        <v>0</v>
      </c>
      <c r="N122" s="35"/>
      <c r="O122" s="36"/>
      <c r="P122" s="36"/>
      <c r="Q122" s="36"/>
      <c r="R122" s="11">
        <f t="shared" si="4"/>
        <v>0</v>
      </c>
      <c r="S122" s="11">
        <f t="shared" si="5"/>
        <v>0</v>
      </c>
      <c r="T122" s="31" t="e">
        <f t="shared" ca="1" si="14"/>
        <v>#REF!</v>
      </c>
      <c r="U122" s="27"/>
      <c r="V122" s="29"/>
    </row>
    <row r="123" spans="2:22" ht="13" x14ac:dyDescent="0.3">
      <c r="B123" s="42" t="s">
        <v>117</v>
      </c>
      <c r="C123" s="42" t="s">
        <v>112</v>
      </c>
      <c r="D123" s="37" t="s">
        <v>114</v>
      </c>
      <c r="E123" s="38"/>
      <c r="F123" s="37">
        <v>48</v>
      </c>
      <c r="G123" s="37">
        <v>120000</v>
      </c>
      <c r="H123" s="37">
        <v>20</v>
      </c>
      <c r="I123" s="39">
        <v>870</v>
      </c>
      <c r="J123" s="34"/>
      <c r="K123" s="40"/>
      <c r="L123" s="33"/>
      <c r="M123" s="11">
        <f t="shared" si="3"/>
        <v>0</v>
      </c>
      <c r="N123" s="35"/>
      <c r="O123" s="36"/>
      <c r="P123" s="36"/>
      <c r="Q123" s="36"/>
      <c r="R123" s="11">
        <f t="shared" si="4"/>
        <v>0</v>
      </c>
      <c r="S123" s="11">
        <f t="shared" si="5"/>
        <v>0</v>
      </c>
      <c r="T123" s="31" t="e">
        <f t="shared" ca="1" si="14"/>
        <v>#REF!</v>
      </c>
      <c r="U123" s="27"/>
      <c r="V123" s="29"/>
    </row>
    <row r="124" spans="2:22" ht="13" x14ac:dyDescent="0.3">
      <c r="B124" s="42" t="s">
        <v>117</v>
      </c>
      <c r="C124" s="42" t="s">
        <v>112</v>
      </c>
      <c r="D124" s="37" t="s">
        <v>114</v>
      </c>
      <c r="E124" s="38"/>
      <c r="F124" s="37">
        <v>60</v>
      </c>
      <c r="G124" s="37">
        <v>50000</v>
      </c>
      <c r="H124" s="37">
        <v>20</v>
      </c>
      <c r="I124" s="39">
        <v>700</v>
      </c>
      <c r="J124" s="34"/>
      <c r="K124" s="40"/>
      <c r="L124" s="33"/>
      <c r="M124" s="11">
        <f t="shared" si="3"/>
        <v>0</v>
      </c>
      <c r="N124" s="35"/>
      <c r="O124" s="36"/>
      <c r="P124" s="36"/>
      <c r="Q124" s="36"/>
      <c r="R124" s="11">
        <f t="shared" si="4"/>
        <v>0</v>
      </c>
      <c r="S124" s="11">
        <f t="shared" si="5"/>
        <v>0</v>
      </c>
      <c r="T124" s="31" t="e">
        <f t="shared" ca="1" si="14"/>
        <v>#REF!</v>
      </c>
      <c r="U124" s="27"/>
      <c r="V124" s="29"/>
    </row>
    <row r="125" spans="2:22" ht="13" x14ac:dyDescent="0.3">
      <c r="B125" s="42" t="s">
        <v>117</v>
      </c>
      <c r="C125" s="42" t="s">
        <v>112</v>
      </c>
      <c r="D125" s="37" t="s">
        <v>114</v>
      </c>
      <c r="E125" s="38"/>
      <c r="F125" s="37">
        <v>60</v>
      </c>
      <c r="G125" s="37">
        <v>75000</v>
      </c>
      <c r="H125" s="37">
        <v>20</v>
      </c>
      <c r="I125" s="39">
        <v>710</v>
      </c>
      <c r="J125" s="34"/>
      <c r="K125" s="40"/>
      <c r="L125" s="33"/>
      <c r="M125" s="11">
        <f t="shared" si="3"/>
        <v>0</v>
      </c>
      <c r="N125" s="35"/>
      <c r="O125" s="36"/>
      <c r="P125" s="36"/>
      <c r="Q125" s="36"/>
      <c r="R125" s="11">
        <f t="shared" ref="R125:R142" si="15">+J125*F125*H125</f>
        <v>0</v>
      </c>
      <c r="S125" s="11">
        <f t="shared" ref="S125:S142" si="16">+(M125+(P125+Q125+O125)*F125)*H125</f>
        <v>0</v>
      </c>
      <c r="T125" s="31" t="e">
        <f t="shared" ca="1" si="14"/>
        <v>#REF!</v>
      </c>
      <c r="U125" s="27"/>
      <c r="V125" s="29"/>
    </row>
    <row r="126" spans="2:22" ht="13" x14ac:dyDescent="0.3">
      <c r="B126" s="42" t="s">
        <v>117</v>
      </c>
      <c r="C126" s="42" t="s">
        <v>112</v>
      </c>
      <c r="D126" s="37" t="s">
        <v>114</v>
      </c>
      <c r="E126" s="38"/>
      <c r="F126" s="37">
        <v>60</v>
      </c>
      <c r="G126" s="37">
        <v>100000</v>
      </c>
      <c r="H126" s="37">
        <v>20</v>
      </c>
      <c r="I126" s="39">
        <v>750</v>
      </c>
      <c r="J126" s="34"/>
      <c r="K126" s="40"/>
      <c r="L126" s="33"/>
      <c r="M126" s="11">
        <f t="shared" si="3"/>
        <v>0</v>
      </c>
      <c r="N126" s="35"/>
      <c r="O126" s="36"/>
      <c r="P126" s="36"/>
      <c r="Q126" s="36"/>
      <c r="R126" s="11">
        <f t="shared" si="15"/>
        <v>0</v>
      </c>
      <c r="S126" s="11">
        <f t="shared" si="16"/>
        <v>0</v>
      </c>
      <c r="T126" s="31" t="e">
        <f t="shared" ca="1" si="14"/>
        <v>#REF!</v>
      </c>
      <c r="U126" s="27"/>
      <c r="V126" s="29"/>
    </row>
    <row r="127" spans="2:22" ht="13" x14ac:dyDescent="0.3">
      <c r="B127" s="42" t="s">
        <v>117</v>
      </c>
      <c r="C127" s="42" t="s">
        <v>112</v>
      </c>
      <c r="D127" s="37" t="s">
        <v>114</v>
      </c>
      <c r="E127" s="38"/>
      <c r="F127" s="37">
        <v>60</v>
      </c>
      <c r="G127" s="37">
        <v>125000</v>
      </c>
      <c r="H127" s="37">
        <v>20</v>
      </c>
      <c r="I127" s="39">
        <v>810</v>
      </c>
      <c r="J127" s="34"/>
      <c r="K127" s="40"/>
      <c r="L127" s="33"/>
      <c r="M127" s="11"/>
      <c r="N127" s="35"/>
      <c r="O127" s="36"/>
      <c r="P127" s="36"/>
      <c r="Q127" s="36"/>
      <c r="R127" s="11">
        <f ca="1">SUM(R104:R127)</f>
        <v>0</v>
      </c>
      <c r="S127" s="11">
        <f ca="1">SUM(S104:S127)</f>
        <v>0</v>
      </c>
      <c r="T127" s="31" t="e">
        <f t="shared" ca="1" si="14"/>
        <v>#REF!</v>
      </c>
      <c r="U127" s="27"/>
      <c r="V127" s="29"/>
    </row>
    <row r="128" spans="2:22" ht="13.5" customHeight="1" x14ac:dyDescent="0.35">
      <c r="B128" s="12"/>
      <c r="C128" s="12"/>
      <c r="D128" s="12"/>
      <c r="E128" s="12"/>
      <c r="F128" s="12"/>
      <c r="G128" s="12"/>
      <c r="H128" s="12"/>
      <c r="I128" s="13">
        <f>+SUMPRODUCT(F104:F127,H104:H127,I104:I127)</f>
        <v>11250600</v>
      </c>
      <c r="J128" s="13">
        <f>+SUMPRODUCT(J104:J127,F104:F127,H104:H127)</f>
        <v>0</v>
      </c>
      <c r="K128" s="13"/>
      <c r="L128" s="13"/>
      <c r="M128" s="13"/>
      <c r="N128" s="13"/>
      <c r="O128" s="13"/>
      <c r="P128" s="13"/>
      <c r="Q128" s="13"/>
      <c r="R128" s="14">
        <f ca="1">SUM(R104:R127)</f>
        <v>0</v>
      </c>
      <c r="S128" s="15">
        <f ca="1">SUM(S104:S127)</f>
        <v>0</v>
      </c>
      <c r="T128" s="16" t="e">
        <f t="shared" ca="1" si="14"/>
        <v>#REF!</v>
      </c>
      <c r="U128" s="105"/>
      <c r="V128" s="105"/>
    </row>
    <row r="129" spans="2:22" ht="13" x14ac:dyDescent="0.3">
      <c r="B129" s="42" t="s">
        <v>118</v>
      </c>
      <c r="C129" s="42" t="s">
        <v>111</v>
      </c>
      <c r="D129" s="37" t="s">
        <v>114</v>
      </c>
      <c r="E129" s="38"/>
      <c r="F129" s="37">
        <v>36</v>
      </c>
      <c r="G129" s="37">
        <v>60000</v>
      </c>
      <c r="H129" s="37">
        <v>5</v>
      </c>
      <c r="I129" s="39">
        <v>710</v>
      </c>
      <c r="J129" s="34"/>
      <c r="K129" s="40"/>
      <c r="L129" s="33"/>
      <c r="M129" s="11">
        <f t="shared" si="3"/>
        <v>0</v>
      </c>
      <c r="N129" s="35"/>
      <c r="O129" s="36"/>
      <c r="P129" s="36"/>
      <c r="Q129" s="36"/>
      <c r="R129" s="11">
        <f t="shared" si="15"/>
        <v>0</v>
      </c>
      <c r="S129" s="11">
        <f t="shared" si="16"/>
        <v>0</v>
      </c>
      <c r="T129" s="31" t="e">
        <f t="shared" ca="1" si="14"/>
        <v>#REF!</v>
      </c>
      <c r="U129" s="27"/>
      <c r="V129" s="29"/>
    </row>
    <row r="130" spans="2:22" ht="13" x14ac:dyDescent="0.3">
      <c r="B130" s="42" t="s">
        <v>118</v>
      </c>
      <c r="C130" s="42" t="s">
        <v>111</v>
      </c>
      <c r="D130" s="37" t="s">
        <v>114</v>
      </c>
      <c r="E130" s="38"/>
      <c r="F130" s="37">
        <v>36</v>
      </c>
      <c r="G130" s="37">
        <v>90000</v>
      </c>
      <c r="H130" s="37">
        <v>5</v>
      </c>
      <c r="I130" s="39">
        <v>780</v>
      </c>
      <c r="J130" s="34"/>
      <c r="K130" s="40"/>
      <c r="L130" s="33"/>
      <c r="M130" s="11">
        <f t="shared" si="3"/>
        <v>0</v>
      </c>
      <c r="N130" s="35"/>
      <c r="O130" s="36"/>
      <c r="P130" s="36"/>
      <c r="Q130" s="36"/>
      <c r="R130" s="11">
        <f t="shared" si="15"/>
        <v>0</v>
      </c>
      <c r="S130" s="11">
        <f t="shared" si="16"/>
        <v>0</v>
      </c>
      <c r="T130" s="31" t="e">
        <f t="shared" ca="1" si="14"/>
        <v>#REF!</v>
      </c>
      <c r="U130" s="27"/>
      <c r="V130" s="29"/>
    </row>
    <row r="131" spans="2:22" ht="13" x14ac:dyDescent="0.3">
      <c r="B131" s="42" t="s">
        <v>118</v>
      </c>
      <c r="C131" s="42" t="s">
        <v>111</v>
      </c>
      <c r="D131" s="37" t="s">
        <v>114</v>
      </c>
      <c r="E131" s="38"/>
      <c r="F131" s="37">
        <v>36</v>
      </c>
      <c r="G131" s="37">
        <v>120000</v>
      </c>
      <c r="H131" s="37">
        <v>5</v>
      </c>
      <c r="I131" s="39">
        <v>840</v>
      </c>
      <c r="J131" s="34"/>
      <c r="K131" s="40"/>
      <c r="L131" s="33"/>
      <c r="M131" s="11">
        <f t="shared" si="3"/>
        <v>0</v>
      </c>
      <c r="N131" s="35"/>
      <c r="O131" s="36"/>
      <c r="P131" s="36"/>
      <c r="Q131" s="36"/>
      <c r="R131" s="11">
        <f t="shared" si="15"/>
        <v>0</v>
      </c>
      <c r="S131" s="11">
        <f t="shared" si="16"/>
        <v>0</v>
      </c>
      <c r="T131" s="31" t="e">
        <f t="shared" ca="1" si="14"/>
        <v>#REF!</v>
      </c>
      <c r="U131" s="27"/>
      <c r="V131" s="29"/>
    </row>
    <row r="132" spans="2:22" ht="13" x14ac:dyDescent="0.3">
      <c r="B132" s="42" t="s">
        <v>118</v>
      </c>
      <c r="C132" s="42" t="s">
        <v>111</v>
      </c>
      <c r="D132" s="37" t="s">
        <v>114</v>
      </c>
      <c r="E132" s="38"/>
      <c r="F132" s="37">
        <v>48</v>
      </c>
      <c r="G132" s="37">
        <v>40000</v>
      </c>
      <c r="H132" s="37">
        <v>5</v>
      </c>
      <c r="I132" s="39">
        <v>680</v>
      </c>
      <c r="J132" s="34"/>
      <c r="K132" s="40"/>
      <c r="L132" s="33"/>
      <c r="M132" s="11">
        <f t="shared" si="3"/>
        <v>0</v>
      </c>
      <c r="N132" s="35"/>
      <c r="O132" s="36"/>
      <c r="P132" s="36"/>
      <c r="Q132" s="36"/>
      <c r="R132" s="11">
        <f t="shared" si="15"/>
        <v>0</v>
      </c>
      <c r="S132" s="11">
        <f t="shared" si="16"/>
        <v>0</v>
      </c>
      <c r="T132" s="31" t="e">
        <f t="shared" ref="T132:T156" ca="1" si="17">S132/$H$208</f>
        <v>#REF!</v>
      </c>
      <c r="U132" s="27"/>
      <c r="V132" s="29"/>
    </row>
    <row r="133" spans="2:22" ht="13" x14ac:dyDescent="0.3">
      <c r="B133" s="42" t="s">
        <v>118</v>
      </c>
      <c r="C133" s="42" t="s">
        <v>111</v>
      </c>
      <c r="D133" s="37" t="s">
        <v>114</v>
      </c>
      <c r="E133" s="38"/>
      <c r="F133" s="37">
        <v>48</v>
      </c>
      <c r="G133" s="37">
        <v>60000</v>
      </c>
      <c r="H133" s="37">
        <v>5</v>
      </c>
      <c r="I133" s="39">
        <v>690</v>
      </c>
      <c r="J133" s="34"/>
      <c r="K133" s="40"/>
      <c r="L133" s="33"/>
      <c r="M133" s="11">
        <f t="shared" si="3"/>
        <v>0</v>
      </c>
      <c r="N133" s="35"/>
      <c r="O133" s="36"/>
      <c r="P133" s="36"/>
      <c r="Q133" s="36"/>
      <c r="R133" s="11">
        <f t="shared" si="15"/>
        <v>0</v>
      </c>
      <c r="S133" s="11">
        <f t="shared" si="16"/>
        <v>0</v>
      </c>
      <c r="T133" s="31" t="e">
        <f t="shared" ca="1" si="17"/>
        <v>#REF!</v>
      </c>
      <c r="U133" s="27"/>
      <c r="V133" s="29"/>
    </row>
    <row r="134" spans="2:22" ht="13" x14ac:dyDescent="0.3">
      <c r="B134" s="42" t="s">
        <v>118</v>
      </c>
      <c r="C134" s="42" t="s">
        <v>111</v>
      </c>
      <c r="D134" s="37" t="s">
        <v>114</v>
      </c>
      <c r="E134" s="38"/>
      <c r="F134" s="37">
        <v>48</v>
      </c>
      <c r="G134" s="37">
        <v>80000</v>
      </c>
      <c r="H134" s="37">
        <v>5</v>
      </c>
      <c r="I134" s="39">
        <v>710</v>
      </c>
      <c r="J134" s="34"/>
      <c r="K134" s="40"/>
      <c r="L134" s="33"/>
      <c r="M134" s="11">
        <f t="shared" si="3"/>
        <v>0</v>
      </c>
      <c r="N134" s="35"/>
      <c r="O134" s="36"/>
      <c r="P134" s="36"/>
      <c r="Q134" s="36"/>
      <c r="R134" s="11">
        <f t="shared" si="15"/>
        <v>0</v>
      </c>
      <c r="S134" s="11">
        <f t="shared" si="16"/>
        <v>0</v>
      </c>
      <c r="T134" s="31" t="e">
        <f t="shared" ca="1" si="17"/>
        <v>#REF!</v>
      </c>
      <c r="U134" s="27"/>
      <c r="V134" s="29"/>
    </row>
    <row r="135" spans="2:22" ht="13" x14ac:dyDescent="0.3">
      <c r="B135" s="42" t="s">
        <v>118</v>
      </c>
      <c r="C135" s="42" t="s">
        <v>111</v>
      </c>
      <c r="D135" s="37" t="s">
        <v>114</v>
      </c>
      <c r="E135" s="38"/>
      <c r="F135" s="37">
        <v>48</v>
      </c>
      <c r="G135" s="37">
        <v>100000</v>
      </c>
      <c r="H135" s="37">
        <v>5</v>
      </c>
      <c r="I135" s="39">
        <v>740</v>
      </c>
      <c r="J135" s="34"/>
      <c r="K135" s="40"/>
      <c r="L135" s="33"/>
      <c r="M135" s="11">
        <f t="shared" si="3"/>
        <v>0</v>
      </c>
      <c r="N135" s="35"/>
      <c r="O135" s="36"/>
      <c r="P135" s="36"/>
      <c r="Q135" s="36"/>
      <c r="R135" s="11">
        <f t="shared" si="15"/>
        <v>0</v>
      </c>
      <c r="S135" s="11">
        <f t="shared" si="16"/>
        <v>0</v>
      </c>
      <c r="T135" s="31" t="e">
        <f t="shared" ca="1" si="17"/>
        <v>#REF!</v>
      </c>
      <c r="U135" s="27"/>
      <c r="V135" s="29"/>
    </row>
    <row r="136" spans="2:22" ht="13" x14ac:dyDescent="0.3">
      <c r="B136" s="42" t="s">
        <v>118</v>
      </c>
      <c r="C136" s="42" t="s">
        <v>111</v>
      </c>
      <c r="D136" s="37" t="s">
        <v>114</v>
      </c>
      <c r="E136" s="38"/>
      <c r="F136" s="37">
        <v>48</v>
      </c>
      <c r="G136" s="37">
        <v>120000</v>
      </c>
      <c r="H136" s="37">
        <v>5</v>
      </c>
      <c r="I136" s="39">
        <v>800</v>
      </c>
      <c r="J136" s="34"/>
      <c r="K136" s="40"/>
      <c r="L136" s="33"/>
      <c r="M136" s="11">
        <f t="shared" si="3"/>
        <v>0</v>
      </c>
      <c r="N136" s="35"/>
      <c r="O136" s="36"/>
      <c r="P136" s="36"/>
      <c r="Q136" s="36"/>
      <c r="R136" s="11">
        <f t="shared" si="15"/>
        <v>0</v>
      </c>
      <c r="S136" s="11">
        <f t="shared" si="16"/>
        <v>0</v>
      </c>
      <c r="T136" s="31" t="e">
        <f t="shared" ca="1" si="17"/>
        <v>#REF!</v>
      </c>
      <c r="U136" s="27"/>
      <c r="V136" s="29"/>
    </row>
    <row r="137" spans="2:22" ht="13" x14ac:dyDescent="0.3">
      <c r="B137" s="42" t="s">
        <v>118</v>
      </c>
      <c r="C137" s="42" t="s">
        <v>111</v>
      </c>
      <c r="D137" s="37" t="s">
        <v>114</v>
      </c>
      <c r="E137" s="38"/>
      <c r="F137" s="37">
        <v>60</v>
      </c>
      <c r="G137" s="37">
        <v>50000</v>
      </c>
      <c r="H137" s="37">
        <v>5</v>
      </c>
      <c r="I137" s="39">
        <v>660</v>
      </c>
      <c r="J137" s="34"/>
      <c r="K137" s="40"/>
      <c r="L137" s="33"/>
      <c r="M137" s="11">
        <f t="shared" si="3"/>
        <v>0</v>
      </c>
      <c r="N137" s="35"/>
      <c r="O137" s="36"/>
      <c r="P137" s="36"/>
      <c r="Q137" s="36"/>
      <c r="R137" s="11">
        <f t="shared" si="15"/>
        <v>0</v>
      </c>
      <c r="S137" s="11">
        <f t="shared" si="16"/>
        <v>0</v>
      </c>
      <c r="T137" s="31" t="e">
        <f t="shared" ca="1" si="17"/>
        <v>#REF!</v>
      </c>
      <c r="U137" s="27"/>
      <c r="V137" s="29"/>
    </row>
    <row r="138" spans="2:22" ht="13" x14ac:dyDescent="0.3">
      <c r="B138" s="42" t="s">
        <v>118</v>
      </c>
      <c r="C138" s="42" t="s">
        <v>111</v>
      </c>
      <c r="D138" s="37" t="s">
        <v>114</v>
      </c>
      <c r="E138" s="38"/>
      <c r="F138" s="37">
        <v>60</v>
      </c>
      <c r="G138" s="37">
        <v>75000</v>
      </c>
      <c r="H138" s="37">
        <v>5</v>
      </c>
      <c r="I138" s="39">
        <v>670</v>
      </c>
      <c r="J138" s="34"/>
      <c r="K138" s="40"/>
      <c r="L138" s="33"/>
      <c r="M138" s="11">
        <f t="shared" si="3"/>
        <v>0</v>
      </c>
      <c r="N138" s="35"/>
      <c r="O138" s="36"/>
      <c r="P138" s="36"/>
      <c r="Q138" s="36"/>
      <c r="R138" s="11">
        <f t="shared" si="15"/>
        <v>0</v>
      </c>
      <c r="S138" s="11">
        <f t="shared" si="16"/>
        <v>0</v>
      </c>
      <c r="T138" s="31" t="e">
        <f t="shared" ca="1" si="17"/>
        <v>#REF!</v>
      </c>
      <c r="U138" s="27"/>
      <c r="V138" s="29"/>
    </row>
    <row r="139" spans="2:22" ht="13" x14ac:dyDescent="0.3">
      <c r="B139" s="42" t="s">
        <v>118</v>
      </c>
      <c r="C139" s="42" t="s">
        <v>111</v>
      </c>
      <c r="D139" s="37" t="s">
        <v>114</v>
      </c>
      <c r="E139" s="38"/>
      <c r="F139" s="37">
        <v>60</v>
      </c>
      <c r="G139" s="37">
        <v>100000</v>
      </c>
      <c r="H139" s="37">
        <v>5</v>
      </c>
      <c r="I139" s="39">
        <v>720</v>
      </c>
      <c r="J139" s="34"/>
      <c r="K139" s="40"/>
      <c r="L139" s="33"/>
      <c r="M139" s="11">
        <f t="shared" si="3"/>
        <v>0</v>
      </c>
      <c r="N139" s="35"/>
      <c r="O139" s="36"/>
      <c r="P139" s="36"/>
      <c r="Q139" s="36"/>
      <c r="R139" s="11">
        <f t="shared" si="15"/>
        <v>0</v>
      </c>
      <c r="S139" s="11">
        <f t="shared" si="16"/>
        <v>0</v>
      </c>
      <c r="T139" s="31" t="e">
        <f t="shared" ca="1" si="17"/>
        <v>#REF!</v>
      </c>
      <c r="U139" s="27"/>
      <c r="V139" s="29"/>
    </row>
    <row r="140" spans="2:22" ht="13" x14ac:dyDescent="0.3">
      <c r="B140" s="42" t="s">
        <v>118</v>
      </c>
      <c r="C140" s="42" t="s">
        <v>111</v>
      </c>
      <c r="D140" s="37" t="s">
        <v>114</v>
      </c>
      <c r="E140" s="38"/>
      <c r="F140" s="37">
        <v>60</v>
      </c>
      <c r="G140" s="37">
        <v>125000</v>
      </c>
      <c r="H140" s="37">
        <v>5</v>
      </c>
      <c r="I140" s="39">
        <v>780</v>
      </c>
      <c r="J140" s="34"/>
      <c r="K140" s="40"/>
      <c r="L140" s="33"/>
      <c r="M140" s="11">
        <f t="shared" si="3"/>
        <v>0</v>
      </c>
      <c r="N140" s="35"/>
      <c r="O140" s="36"/>
      <c r="P140" s="36"/>
      <c r="Q140" s="36"/>
      <c r="R140" s="11">
        <f t="shared" si="15"/>
        <v>0</v>
      </c>
      <c r="S140" s="11">
        <f t="shared" si="16"/>
        <v>0</v>
      </c>
      <c r="T140" s="31" t="e">
        <f t="shared" ca="1" si="17"/>
        <v>#REF!</v>
      </c>
      <c r="U140" s="27"/>
      <c r="V140" s="29"/>
    </row>
    <row r="141" spans="2:22" ht="13" x14ac:dyDescent="0.3">
      <c r="B141" s="42" t="s">
        <v>118</v>
      </c>
      <c r="C141" s="42" t="s">
        <v>112</v>
      </c>
      <c r="D141" s="37" t="s">
        <v>114</v>
      </c>
      <c r="E141" s="38"/>
      <c r="F141" s="37">
        <v>36</v>
      </c>
      <c r="G141" s="37">
        <v>60000</v>
      </c>
      <c r="H141" s="37">
        <v>5</v>
      </c>
      <c r="I141" s="39">
        <v>800</v>
      </c>
      <c r="J141" s="34"/>
      <c r="K141" s="40"/>
      <c r="L141" s="33"/>
      <c r="M141" s="11">
        <f t="shared" si="3"/>
        <v>0</v>
      </c>
      <c r="N141" s="35"/>
      <c r="O141" s="36"/>
      <c r="P141" s="36"/>
      <c r="Q141" s="36"/>
      <c r="R141" s="11">
        <f t="shared" si="15"/>
        <v>0</v>
      </c>
      <c r="S141" s="11">
        <f t="shared" si="16"/>
        <v>0</v>
      </c>
      <c r="T141" s="31" t="e">
        <f t="shared" ca="1" si="17"/>
        <v>#REF!</v>
      </c>
      <c r="U141" s="27"/>
      <c r="V141" s="29"/>
    </row>
    <row r="142" spans="2:22" ht="13" x14ac:dyDescent="0.3">
      <c r="B142" s="42" t="s">
        <v>118</v>
      </c>
      <c r="C142" s="42" t="s">
        <v>112</v>
      </c>
      <c r="D142" s="37" t="s">
        <v>114</v>
      </c>
      <c r="E142" s="38"/>
      <c r="F142" s="37">
        <v>36</v>
      </c>
      <c r="G142" s="37">
        <v>90000</v>
      </c>
      <c r="H142" s="37">
        <v>5</v>
      </c>
      <c r="I142" s="39">
        <v>880</v>
      </c>
      <c r="J142" s="34"/>
      <c r="K142" s="40"/>
      <c r="L142" s="33"/>
      <c r="M142" s="11">
        <f t="shared" si="3"/>
        <v>0</v>
      </c>
      <c r="N142" s="35"/>
      <c r="O142" s="36"/>
      <c r="P142" s="36"/>
      <c r="Q142" s="36"/>
      <c r="R142" s="11">
        <f t="shared" si="15"/>
        <v>0</v>
      </c>
      <c r="S142" s="11">
        <f t="shared" si="16"/>
        <v>0</v>
      </c>
      <c r="T142" s="31" t="e">
        <f t="shared" ca="1" si="17"/>
        <v>#REF!</v>
      </c>
      <c r="U142" s="27"/>
      <c r="V142" s="29"/>
    </row>
    <row r="143" spans="2:22" ht="13" x14ac:dyDescent="0.3">
      <c r="B143" s="42" t="s">
        <v>118</v>
      </c>
      <c r="C143" s="42" t="s">
        <v>112</v>
      </c>
      <c r="D143" s="37" t="s">
        <v>114</v>
      </c>
      <c r="E143" s="38"/>
      <c r="F143" s="37">
        <v>36</v>
      </c>
      <c r="G143" s="37">
        <v>120000</v>
      </c>
      <c r="H143" s="37">
        <v>5</v>
      </c>
      <c r="I143" s="39">
        <v>950</v>
      </c>
      <c r="J143" s="34"/>
      <c r="K143" s="40"/>
      <c r="L143" s="33"/>
      <c r="M143" s="11">
        <f t="shared" si="3"/>
        <v>0</v>
      </c>
      <c r="N143" s="35"/>
      <c r="O143" s="36"/>
      <c r="P143" s="36"/>
      <c r="Q143" s="36"/>
      <c r="R143" s="11">
        <f t="shared" si="0"/>
        <v>0</v>
      </c>
      <c r="S143" s="11">
        <f t="shared" si="1"/>
        <v>0</v>
      </c>
      <c r="T143" s="31" t="e">
        <f t="shared" ca="1" si="17"/>
        <v>#REF!</v>
      </c>
      <c r="U143" s="27"/>
      <c r="V143" s="29"/>
    </row>
    <row r="144" spans="2:22" ht="13" x14ac:dyDescent="0.3">
      <c r="B144" s="42" t="s">
        <v>118</v>
      </c>
      <c r="C144" s="42" t="s">
        <v>112</v>
      </c>
      <c r="D144" s="37" t="s">
        <v>114</v>
      </c>
      <c r="E144" s="38"/>
      <c r="F144" s="37">
        <v>48</v>
      </c>
      <c r="G144" s="37">
        <v>40000</v>
      </c>
      <c r="H144" s="37">
        <v>5</v>
      </c>
      <c r="I144" s="39">
        <v>760</v>
      </c>
      <c r="J144" s="34"/>
      <c r="K144" s="40"/>
      <c r="L144" s="33"/>
      <c r="M144" s="11">
        <f t="shared" si="3"/>
        <v>0</v>
      </c>
      <c r="N144" s="35"/>
      <c r="O144" s="36"/>
      <c r="P144" s="36"/>
      <c r="Q144" s="36"/>
      <c r="R144" s="11">
        <f t="shared" si="0"/>
        <v>0</v>
      </c>
      <c r="S144" s="11">
        <f t="shared" si="1"/>
        <v>0</v>
      </c>
      <c r="T144" s="31" t="e">
        <f t="shared" ca="1" si="17"/>
        <v>#REF!</v>
      </c>
      <c r="U144" s="27"/>
      <c r="V144" s="29"/>
    </row>
    <row r="145" spans="2:23" ht="13" x14ac:dyDescent="0.3">
      <c r="B145" s="42" t="s">
        <v>118</v>
      </c>
      <c r="C145" s="42" t="s">
        <v>112</v>
      </c>
      <c r="D145" s="37" t="s">
        <v>114</v>
      </c>
      <c r="E145" s="38"/>
      <c r="F145" s="37">
        <v>48</v>
      </c>
      <c r="G145" s="37">
        <v>60000</v>
      </c>
      <c r="H145" s="37">
        <v>5</v>
      </c>
      <c r="I145" s="39">
        <v>780</v>
      </c>
      <c r="J145" s="34"/>
      <c r="K145" s="40"/>
      <c r="L145" s="33"/>
      <c r="M145" s="11">
        <f t="shared" si="3"/>
        <v>0</v>
      </c>
      <c r="N145" s="35"/>
      <c r="O145" s="36"/>
      <c r="P145" s="36"/>
      <c r="Q145" s="36"/>
      <c r="R145" s="11">
        <f t="shared" si="0"/>
        <v>0</v>
      </c>
      <c r="S145" s="11">
        <f t="shared" si="1"/>
        <v>0</v>
      </c>
      <c r="T145" s="31" t="e">
        <f t="shared" ca="1" si="17"/>
        <v>#REF!</v>
      </c>
      <c r="U145" s="27"/>
      <c r="V145" s="29"/>
    </row>
    <row r="146" spans="2:23" ht="13" x14ac:dyDescent="0.3">
      <c r="B146" s="42" t="s">
        <v>118</v>
      </c>
      <c r="C146" s="42" t="s">
        <v>112</v>
      </c>
      <c r="D146" s="37" t="s">
        <v>114</v>
      </c>
      <c r="E146" s="38"/>
      <c r="F146" s="37">
        <v>48</v>
      </c>
      <c r="G146" s="37">
        <v>80000</v>
      </c>
      <c r="H146" s="37">
        <v>5</v>
      </c>
      <c r="I146" s="39">
        <v>800</v>
      </c>
      <c r="J146" s="34"/>
      <c r="K146" s="40"/>
      <c r="L146" s="33"/>
      <c r="M146" s="11">
        <f t="shared" si="3"/>
        <v>0</v>
      </c>
      <c r="N146" s="35"/>
      <c r="O146" s="36"/>
      <c r="P146" s="36"/>
      <c r="Q146" s="36"/>
      <c r="R146" s="11">
        <f t="shared" si="0"/>
        <v>0</v>
      </c>
      <c r="S146" s="11">
        <f t="shared" si="1"/>
        <v>0</v>
      </c>
      <c r="T146" s="31" t="e">
        <f t="shared" ca="1" si="17"/>
        <v>#REF!</v>
      </c>
      <c r="U146" s="27"/>
      <c r="V146" s="29"/>
    </row>
    <row r="147" spans="2:23" ht="13" x14ac:dyDescent="0.3">
      <c r="B147" s="42" t="s">
        <v>118</v>
      </c>
      <c r="C147" s="42" t="s">
        <v>112</v>
      </c>
      <c r="D147" s="37" t="s">
        <v>114</v>
      </c>
      <c r="E147" s="38"/>
      <c r="F147" s="37">
        <v>48</v>
      </c>
      <c r="G147" s="37">
        <v>100000</v>
      </c>
      <c r="H147" s="37">
        <v>5</v>
      </c>
      <c r="I147" s="39">
        <v>840</v>
      </c>
      <c r="J147" s="34"/>
      <c r="K147" s="40"/>
      <c r="L147" s="33"/>
      <c r="M147" s="11">
        <f t="shared" si="3"/>
        <v>0</v>
      </c>
      <c r="N147" s="35"/>
      <c r="O147" s="36"/>
      <c r="P147" s="36"/>
      <c r="Q147" s="36"/>
      <c r="R147" s="11">
        <f t="shared" si="0"/>
        <v>0</v>
      </c>
      <c r="S147" s="11">
        <f t="shared" si="1"/>
        <v>0</v>
      </c>
      <c r="T147" s="31" t="e">
        <f t="shared" ca="1" si="17"/>
        <v>#REF!</v>
      </c>
      <c r="U147" s="27"/>
      <c r="V147" s="29"/>
    </row>
    <row r="148" spans="2:23" ht="13" x14ac:dyDescent="0.3">
      <c r="B148" s="42" t="s">
        <v>118</v>
      </c>
      <c r="C148" s="42" t="s">
        <v>112</v>
      </c>
      <c r="D148" s="37" t="s">
        <v>114</v>
      </c>
      <c r="E148" s="38"/>
      <c r="F148" s="37">
        <v>48</v>
      </c>
      <c r="G148" s="37">
        <v>120000</v>
      </c>
      <c r="H148" s="37">
        <v>5</v>
      </c>
      <c r="I148" s="39">
        <v>900</v>
      </c>
      <c r="J148" s="34"/>
      <c r="K148" s="40"/>
      <c r="L148" s="33"/>
      <c r="M148" s="11">
        <f t="shared" si="3"/>
        <v>0</v>
      </c>
      <c r="N148" s="35"/>
      <c r="O148" s="36"/>
      <c r="P148" s="36"/>
      <c r="Q148" s="36"/>
      <c r="R148" s="11">
        <f t="shared" si="0"/>
        <v>0</v>
      </c>
      <c r="S148" s="11">
        <f t="shared" si="1"/>
        <v>0</v>
      </c>
      <c r="T148" s="31" t="e">
        <f t="shared" ca="1" si="17"/>
        <v>#REF!</v>
      </c>
      <c r="U148" s="27"/>
      <c r="V148" s="29"/>
    </row>
    <row r="149" spans="2:23" ht="13" x14ac:dyDescent="0.3">
      <c r="B149" s="42" t="s">
        <v>118</v>
      </c>
      <c r="C149" s="42" t="s">
        <v>112</v>
      </c>
      <c r="D149" s="37" t="s">
        <v>114</v>
      </c>
      <c r="E149" s="38"/>
      <c r="F149" s="37">
        <v>60</v>
      </c>
      <c r="G149" s="37">
        <v>50000</v>
      </c>
      <c r="H149" s="37">
        <v>5</v>
      </c>
      <c r="I149" s="39">
        <v>740</v>
      </c>
      <c r="J149" s="34"/>
      <c r="K149" s="40"/>
      <c r="L149" s="33"/>
      <c r="M149" s="11">
        <f t="shared" si="3"/>
        <v>0</v>
      </c>
      <c r="N149" s="35"/>
      <c r="O149" s="36"/>
      <c r="P149" s="36"/>
      <c r="Q149" s="36"/>
      <c r="R149" s="11">
        <f t="shared" si="0"/>
        <v>0</v>
      </c>
      <c r="S149" s="11">
        <f t="shared" si="1"/>
        <v>0</v>
      </c>
      <c r="T149" s="31" t="e">
        <f t="shared" ca="1" si="17"/>
        <v>#REF!</v>
      </c>
      <c r="U149" s="27"/>
      <c r="V149" s="29"/>
    </row>
    <row r="150" spans="2:23" ht="13" x14ac:dyDescent="0.3">
      <c r="B150" s="42" t="s">
        <v>118</v>
      </c>
      <c r="C150" s="42" t="s">
        <v>112</v>
      </c>
      <c r="D150" s="37" t="s">
        <v>114</v>
      </c>
      <c r="E150" s="38"/>
      <c r="F150" s="37">
        <v>60</v>
      </c>
      <c r="G150" s="37">
        <v>75000</v>
      </c>
      <c r="H150" s="37">
        <v>5</v>
      </c>
      <c r="I150" s="39">
        <v>750</v>
      </c>
      <c r="J150" s="34"/>
      <c r="K150" s="40"/>
      <c r="L150" s="33"/>
      <c r="M150" s="11">
        <f t="shared" si="3"/>
        <v>0</v>
      </c>
      <c r="N150" s="35"/>
      <c r="O150" s="36"/>
      <c r="P150" s="36"/>
      <c r="Q150" s="36"/>
      <c r="R150" s="11">
        <f t="shared" si="0"/>
        <v>0</v>
      </c>
      <c r="S150" s="11">
        <f t="shared" si="1"/>
        <v>0</v>
      </c>
      <c r="T150" s="31" t="e">
        <f t="shared" ca="1" si="17"/>
        <v>#REF!</v>
      </c>
      <c r="U150" s="27"/>
      <c r="V150" s="29"/>
    </row>
    <row r="151" spans="2:23" ht="13" x14ac:dyDescent="0.3">
      <c r="B151" s="42" t="s">
        <v>118</v>
      </c>
      <c r="C151" s="42" t="s">
        <v>112</v>
      </c>
      <c r="D151" s="37" t="s">
        <v>114</v>
      </c>
      <c r="E151" s="38"/>
      <c r="F151" s="37">
        <v>60</v>
      </c>
      <c r="G151" s="37">
        <v>100000</v>
      </c>
      <c r="H151" s="37">
        <v>5</v>
      </c>
      <c r="I151" s="39">
        <v>810</v>
      </c>
      <c r="J151" s="34"/>
      <c r="K151" s="40"/>
      <c r="L151" s="33"/>
      <c r="M151" s="11">
        <f t="shared" si="3"/>
        <v>0</v>
      </c>
      <c r="N151" s="35"/>
      <c r="O151" s="36"/>
      <c r="P151" s="36"/>
      <c r="Q151" s="36"/>
      <c r="R151" s="11">
        <f t="shared" si="0"/>
        <v>0</v>
      </c>
      <c r="S151" s="11">
        <f t="shared" si="1"/>
        <v>0</v>
      </c>
      <c r="T151" s="31" t="e">
        <f t="shared" ca="1" si="17"/>
        <v>#REF!</v>
      </c>
      <c r="U151" s="27"/>
      <c r="V151" s="29"/>
    </row>
    <row r="152" spans="2:23" ht="13" x14ac:dyDescent="0.3">
      <c r="B152" s="42" t="s">
        <v>118</v>
      </c>
      <c r="C152" s="42" t="s">
        <v>112</v>
      </c>
      <c r="D152" s="37" t="s">
        <v>114</v>
      </c>
      <c r="E152" s="38"/>
      <c r="F152" s="37">
        <v>60</v>
      </c>
      <c r="G152" s="37">
        <v>125000</v>
      </c>
      <c r="H152" s="37">
        <v>5</v>
      </c>
      <c r="I152" s="39">
        <v>880</v>
      </c>
      <c r="J152" s="34"/>
      <c r="K152" s="40"/>
      <c r="L152" s="33"/>
      <c r="M152" s="11">
        <f t="shared" si="3"/>
        <v>0</v>
      </c>
      <c r="N152" s="35"/>
      <c r="O152" s="36"/>
      <c r="P152" s="36"/>
      <c r="Q152" s="36"/>
      <c r="R152" s="11">
        <f t="shared" si="0"/>
        <v>0</v>
      </c>
      <c r="S152" s="11">
        <f t="shared" si="1"/>
        <v>0</v>
      </c>
      <c r="T152" s="31" t="e">
        <f t="shared" ca="1" si="17"/>
        <v>#REF!</v>
      </c>
      <c r="U152" s="27"/>
      <c r="V152" s="29"/>
    </row>
    <row r="153" spans="2:23" ht="13" x14ac:dyDescent="0.35">
      <c r="B153" s="12" t="s">
        <v>2</v>
      </c>
      <c r="C153" s="12"/>
      <c r="D153" s="12"/>
      <c r="E153" s="12"/>
      <c r="F153" s="12"/>
      <c r="G153" s="12"/>
      <c r="H153" s="12"/>
      <c r="I153" s="13">
        <f>+SUMPRODUCT(F129:F152,H129:H152,I129:I152)</f>
        <v>4543800</v>
      </c>
      <c r="J153" s="13">
        <f>+SUMPRODUCT(J129:J152,F129:F152,H129:H152)</f>
        <v>0</v>
      </c>
      <c r="K153" s="13"/>
      <c r="L153" s="13"/>
      <c r="M153" s="13"/>
      <c r="N153" s="13"/>
      <c r="O153" s="13"/>
      <c r="P153" s="13"/>
      <c r="Q153" s="13"/>
      <c r="R153" s="14">
        <f>SUM(R129:R152)</f>
        <v>0</v>
      </c>
      <c r="S153" s="15">
        <f>SUM(S129:S152)</f>
        <v>0</v>
      </c>
      <c r="T153" s="16" t="e">
        <f t="shared" ca="1" si="17"/>
        <v>#REF!</v>
      </c>
      <c r="U153" s="105"/>
      <c r="V153" s="105"/>
      <c r="W153" s="8"/>
    </row>
    <row r="154" spans="2:23" ht="13" x14ac:dyDescent="0.3">
      <c r="B154" s="42" t="s">
        <v>119</v>
      </c>
      <c r="C154" s="42" t="s">
        <v>111</v>
      </c>
      <c r="D154" s="37" t="s">
        <v>80</v>
      </c>
      <c r="E154" s="38"/>
      <c r="F154" s="37">
        <v>36</v>
      </c>
      <c r="G154" s="37">
        <v>30000</v>
      </c>
      <c r="H154" s="37">
        <v>10</v>
      </c>
      <c r="I154" s="39">
        <v>650</v>
      </c>
      <c r="J154" s="34"/>
      <c r="K154" s="40"/>
      <c r="L154" s="33"/>
      <c r="M154" s="11">
        <f t="shared" si="3"/>
        <v>0</v>
      </c>
      <c r="N154" s="35"/>
      <c r="O154" s="36"/>
      <c r="P154" s="36"/>
      <c r="Q154" s="36"/>
      <c r="R154" s="11">
        <f t="shared" si="0"/>
        <v>0</v>
      </c>
      <c r="S154" s="11">
        <f t="shared" si="1"/>
        <v>0</v>
      </c>
      <c r="T154" s="31" t="e">
        <f t="shared" ca="1" si="17"/>
        <v>#REF!</v>
      </c>
      <c r="U154" s="27"/>
      <c r="V154" s="29"/>
    </row>
    <row r="155" spans="2:23" ht="13" x14ac:dyDescent="0.3">
      <c r="B155" s="42" t="s">
        <v>119</v>
      </c>
      <c r="C155" s="42" t="s">
        <v>111</v>
      </c>
      <c r="D155" s="37" t="s">
        <v>80</v>
      </c>
      <c r="E155" s="38"/>
      <c r="F155" s="37">
        <v>36</v>
      </c>
      <c r="G155" s="37">
        <v>45000</v>
      </c>
      <c r="H155" s="37">
        <v>10</v>
      </c>
      <c r="I155" s="39">
        <v>690</v>
      </c>
      <c r="J155" s="34"/>
      <c r="K155" s="40"/>
      <c r="L155" s="33"/>
      <c r="M155" s="11">
        <f t="shared" si="3"/>
        <v>0</v>
      </c>
      <c r="N155" s="35"/>
      <c r="O155" s="36"/>
      <c r="P155" s="36"/>
      <c r="Q155" s="36"/>
      <c r="R155" s="11">
        <f t="shared" si="0"/>
        <v>0</v>
      </c>
      <c r="S155" s="11">
        <f t="shared" si="1"/>
        <v>0</v>
      </c>
      <c r="T155" s="31" t="e">
        <f t="shared" ca="1" si="17"/>
        <v>#REF!</v>
      </c>
      <c r="U155" s="27"/>
      <c r="V155" s="29"/>
    </row>
    <row r="156" spans="2:23" ht="13" x14ac:dyDescent="0.3">
      <c r="B156" s="42" t="s">
        <v>119</v>
      </c>
      <c r="C156" s="42" t="s">
        <v>111</v>
      </c>
      <c r="D156" s="37" t="s">
        <v>80</v>
      </c>
      <c r="E156" s="38"/>
      <c r="F156" s="37">
        <v>36</v>
      </c>
      <c r="G156" s="37">
        <v>60000</v>
      </c>
      <c r="H156" s="37">
        <v>15</v>
      </c>
      <c r="I156" s="39">
        <v>720</v>
      </c>
      <c r="J156" s="34"/>
      <c r="K156" s="40"/>
      <c r="L156" s="33"/>
      <c r="M156" s="11">
        <f t="shared" si="3"/>
        <v>0</v>
      </c>
      <c r="N156" s="35"/>
      <c r="O156" s="36"/>
      <c r="P156" s="36"/>
      <c r="Q156" s="36"/>
      <c r="R156" s="11">
        <f t="shared" si="0"/>
        <v>0</v>
      </c>
      <c r="S156" s="11">
        <f t="shared" si="1"/>
        <v>0</v>
      </c>
      <c r="T156" s="31" t="e">
        <f t="shared" ca="1" si="17"/>
        <v>#REF!</v>
      </c>
      <c r="U156" s="27"/>
      <c r="V156" s="29"/>
    </row>
    <row r="157" spans="2:23" ht="13" x14ac:dyDescent="0.3">
      <c r="B157" s="42" t="s">
        <v>119</v>
      </c>
      <c r="C157" s="42" t="s">
        <v>111</v>
      </c>
      <c r="D157" s="37" t="s">
        <v>80</v>
      </c>
      <c r="E157" s="38"/>
      <c r="F157" s="37">
        <v>48</v>
      </c>
      <c r="G157" s="37">
        <v>40000</v>
      </c>
      <c r="H157" s="37">
        <v>10</v>
      </c>
      <c r="I157" s="39">
        <v>620</v>
      </c>
      <c r="J157" s="34"/>
      <c r="K157" s="40"/>
      <c r="L157" s="33"/>
      <c r="M157" s="11">
        <f t="shared" si="3"/>
        <v>0</v>
      </c>
      <c r="N157" s="35"/>
      <c r="O157" s="36"/>
      <c r="P157" s="36"/>
      <c r="Q157" s="36"/>
      <c r="R157" s="11">
        <f t="shared" ref="R157:R168" si="18">+J157*F157*H157</f>
        <v>0</v>
      </c>
      <c r="S157" s="11">
        <f t="shared" ref="S157:S168" si="19">+(M157+(P157+Q157+O157)*F157)*H157</f>
        <v>0</v>
      </c>
      <c r="T157" s="31" t="e">
        <f t="shared" ref="T157:T168" ca="1" si="20">S157/$H$208</f>
        <v>#REF!</v>
      </c>
      <c r="U157" s="27"/>
      <c r="V157" s="29"/>
    </row>
    <row r="158" spans="2:23" ht="13" x14ac:dyDescent="0.3">
      <c r="B158" s="42" t="s">
        <v>119</v>
      </c>
      <c r="C158" s="42" t="s">
        <v>111</v>
      </c>
      <c r="D158" s="37" t="s">
        <v>80</v>
      </c>
      <c r="E158" s="38"/>
      <c r="F158" s="37">
        <v>48</v>
      </c>
      <c r="G158" s="37">
        <v>60000</v>
      </c>
      <c r="H158" s="37">
        <v>10</v>
      </c>
      <c r="I158" s="39">
        <v>640</v>
      </c>
      <c r="J158" s="34"/>
      <c r="K158" s="40"/>
      <c r="L158" s="33"/>
      <c r="M158" s="11">
        <f t="shared" si="3"/>
        <v>0</v>
      </c>
      <c r="N158" s="35"/>
      <c r="O158" s="36"/>
      <c r="P158" s="36"/>
      <c r="Q158" s="36"/>
      <c r="R158" s="11">
        <f t="shared" si="18"/>
        <v>0</v>
      </c>
      <c r="S158" s="11">
        <f t="shared" si="19"/>
        <v>0</v>
      </c>
      <c r="T158" s="31" t="e">
        <f t="shared" ca="1" si="20"/>
        <v>#REF!</v>
      </c>
      <c r="U158" s="27"/>
      <c r="V158" s="29"/>
    </row>
    <row r="159" spans="2:23" ht="13" x14ac:dyDescent="0.3">
      <c r="B159" s="42" t="s">
        <v>119</v>
      </c>
      <c r="C159" s="42" t="s">
        <v>111</v>
      </c>
      <c r="D159" s="37" t="s">
        <v>80</v>
      </c>
      <c r="E159" s="38"/>
      <c r="F159" s="37">
        <v>48</v>
      </c>
      <c r="G159" s="37">
        <v>80000</v>
      </c>
      <c r="H159" s="37">
        <v>15</v>
      </c>
      <c r="I159" s="39">
        <v>680</v>
      </c>
      <c r="J159" s="34"/>
      <c r="K159" s="40"/>
      <c r="L159" s="33"/>
      <c r="M159" s="11">
        <f t="shared" si="3"/>
        <v>0</v>
      </c>
      <c r="N159" s="35"/>
      <c r="O159" s="36"/>
      <c r="P159" s="36"/>
      <c r="Q159" s="36"/>
      <c r="R159" s="11">
        <f t="shared" si="18"/>
        <v>0</v>
      </c>
      <c r="S159" s="11">
        <f t="shared" si="19"/>
        <v>0</v>
      </c>
      <c r="T159" s="31" t="e">
        <f t="shared" ca="1" si="20"/>
        <v>#REF!</v>
      </c>
      <c r="U159" s="27"/>
      <c r="V159" s="29"/>
    </row>
    <row r="160" spans="2:23" ht="13" x14ac:dyDescent="0.3">
      <c r="B160" s="42" t="s">
        <v>119</v>
      </c>
      <c r="C160" s="42" t="s">
        <v>111</v>
      </c>
      <c r="D160" s="37" t="s">
        <v>80</v>
      </c>
      <c r="E160" s="38"/>
      <c r="F160" s="37">
        <v>60</v>
      </c>
      <c r="G160" s="37">
        <v>50000</v>
      </c>
      <c r="H160" s="37">
        <v>10</v>
      </c>
      <c r="I160" s="39">
        <v>600</v>
      </c>
      <c r="J160" s="34"/>
      <c r="K160" s="40"/>
      <c r="L160" s="33"/>
      <c r="M160" s="11">
        <f t="shared" si="3"/>
        <v>0</v>
      </c>
      <c r="N160" s="35"/>
      <c r="O160" s="36"/>
      <c r="P160" s="36"/>
      <c r="Q160" s="36"/>
      <c r="R160" s="11">
        <f t="shared" si="18"/>
        <v>0</v>
      </c>
      <c r="S160" s="11">
        <f t="shared" si="19"/>
        <v>0</v>
      </c>
      <c r="T160" s="31" t="e">
        <f t="shared" ca="1" si="20"/>
        <v>#REF!</v>
      </c>
      <c r="U160" s="27"/>
      <c r="V160" s="29"/>
    </row>
    <row r="161" spans="2:23" ht="13" x14ac:dyDescent="0.3">
      <c r="B161" s="42" t="s">
        <v>119</v>
      </c>
      <c r="C161" s="42" t="s">
        <v>111</v>
      </c>
      <c r="D161" s="37" t="s">
        <v>80</v>
      </c>
      <c r="E161" s="38"/>
      <c r="F161" s="37">
        <v>60</v>
      </c>
      <c r="G161" s="37">
        <v>75000</v>
      </c>
      <c r="H161" s="37">
        <v>10</v>
      </c>
      <c r="I161" s="39">
        <v>630</v>
      </c>
      <c r="J161" s="34"/>
      <c r="K161" s="40"/>
      <c r="L161" s="33"/>
      <c r="M161" s="11">
        <f t="shared" si="3"/>
        <v>0</v>
      </c>
      <c r="N161" s="35"/>
      <c r="O161" s="36"/>
      <c r="P161" s="36"/>
      <c r="Q161" s="36"/>
      <c r="R161" s="11">
        <f t="shared" si="18"/>
        <v>0</v>
      </c>
      <c r="S161" s="11">
        <f t="shared" si="19"/>
        <v>0</v>
      </c>
      <c r="T161" s="31" t="e">
        <f t="shared" ca="1" si="20"/>
        <v>#REF!</v>
      </c>
      <c r="U161" s="27"/>
      <c r="V161" s="29"/>
    </row>
    <row r="162" spans="2:23" ht="13" x14ac:dyDescent="0.3">
      <c r="B162" s="42" t="s">
        <v>119</v>
      </c>
      <c r="C162" s="42" t="s">
        <v>111</v>
      </c>
      <c r="D162" s="37" t="s">
        <v>80</v>
      </c>
      <c r="E162" s="38"/>
      <c r="F162" s="37">
        <v>60</v>
      </c>
      <c r="G162" s="37">
        <v>100000</v>
      </c>
      <c r="H162" s="37">
        <v>15</v>
      </c>
      <c r="I162" s="39">
        <v>660</v>
      </c>
      <c r="J162" s="34"/>
      <c r="K162" s="40"/>
      <c r="L162" s="33"/>
      <c r="M162" s="11">
        <f t="shared" si="3"/>
        <v>0</v>
      </c>
      <c r="N162" s="35"/>
      <c r="O162" s="36"/>
      <c r="P162" s="36"/>
      <c r="Q162" s="36"/>
      <c r="R162" s="11">
        <f t="shared" si="18"/>
        <v>0</v>
      </c>
      <c r="S162" s="11">
        <f t="shared" si="19"/>
        <v>0</v>
      </c>
      <c r="T162" s="31" t="e">
        <f t="shared" ca="1" si="20"/>
        <v>#REF!</v>
      </c>
      <c r="U162" s="27"/>
      <c r="V162" s="29"/>
    </row>
    <row r="163" spans="2:23" ht="13" x14ac:dyDescent="0.3">
      <c r="B163" s="42" t="s">
        <v>119</v>
      </c>
      <c r="C163" s="42" t="s">
        <v>112</v>
      </c>
      <c r="D163" s="37" t="s">
        <v>80</v>
      </c>
      <c r="E163" s="38"/>
      <c r="F163" s="37">
        <v>36</v>
      </c>
      <c r="G163" s="37">
        <v>30000</v>
      </c>
      <c r="H163" s="37">
        <v>20</v>
      </c>
      <c r="I163" s="39">
        <v>750</v>
      </c>
      <c r="J163" s="34"/>
      <c r="K163" s="40"/>
      <c r="L163" s="33"/>
      <c r="M163" s="11">
        <f t="shared" si="3"/>
        <v>0</v>
      </c>
      <c r="N163" s="35"/>
      <c r="O163" s="36"/>
      <c r="P163" s="36"/>
      <c r="Q163" s="36"/>
      <c r="R163" s="11">
        <f t="shared" si="18"/>
        <v>0</v>
      </c>
      <c r="S163" s="11">
        <f t="shared" si="19"/>
        <v>0</v>
      </c>
      <c r="T163" s="31" t="e">
        <f t="shared" ca="1" si="20"/>
        <v>#REF!</v>
      </c>
      <c r="U163" s="27"/>
      <c r="V163" s="29"/>
    </row>
    <row r="164" spans="2:23" ht="13" x14ac:dyDescent="0.3">
      <c r="B164" s="42" t="s">
        <v>119</v>
      </c>
      <c r="C164" s="42" t="s">
        <v>112</v>
      </c>
      <c r="D164" s="37" t="s">
        <v>80</v>
      </c>
      <c r="E164" s="38"/>
      <c r="F164" s="37">
        <v>36</v>
      </c>
      <c r="G164" s="37">
        <v>45000</v>
      </c>
      <c r="H164" s="37">
        <v>25</v>
      </c>
      <c r="I164" s="39">
        <v>790</v>
      </c>
      <c r="J164" s="34"/>
      <c r="K164" s="40"/>
      <c r="L164" s="33"/>
      <c r="M164" s="11">
        <f t="shared" si="3"/>
        <v>0</v>
      </c>
      <c r="N164" s="35"/>
      <c r="O164" s="36"/>
      <c r="P164" s="36"/>
      <c r="Q164" s="36"/>
      <c r="R164" s="11">
        <f t="shared" si="18"/>
        <v>0</v>
      </c>
      <c r="S164" s="11">
        <f t="shared" si="19"/>
        <v>0</v>
      </c>
      <c r="T164" s="31" t="e">
        <f t="shared" ca="1" si="20"/>
        <v>#REF!</v>
      </c>
      <c r="U164" s="27"/>
      <c r="V164" s="29"/>
    </row>
    <row r="165" spans="2:23" ht="13" x14ac:dyDescent="0.3">
      <c r="B165" s="42" t="s">
        <v>119</v>
      </c>
      <c r="C165" s="42" t="s">
        <v>112</v>
      </c>
      <c r="D165" s="37" t="s">
        <v>80</v>
      </c>
      <c r="E165" s="38"/>
      <c r="F165" s="37">
        <v>36</v>
      </c>
      <c r="G165" s="37">
        <v>60000</v>
      </c>
      <c r="H165" s="37">
        <v>25</v>
      </c>
      <c r="I165" s="39">
        <v>820</v>
      </c>
      <c r="J165" s="34"/>
      <c r="K165" s="40"/>
      <c r="L165" s="33"/>
      <c r="M165" s="11">
        <f t="shared" si="3"/>
        <v>0</v>
      </c>
      <c r="N165" s="35"/>
      <c r="O165" s="36"/>
      <c r="P165" s="36"/>
      <c r="Q165" s="36"/>
      <c r="R165" s="11">
        <f t="shared" si="18"/>
        <v>0</v>
      </c>
      <c r="S165" s="11">
        <f t="shared" si="19"/>
        <v>0</v>
      </c>
      <c r="T165" s="31" t="e">
        <f t="shared" ca="1" si="20"/>
        <v>#REF!</v>
      </c>
      <c r="U165" s="27"/>
      <c r="V165" s="29"/>
    </row>
    <row r="166" spans="2:23" ht="13" x14ac:dyDescent="0.3">
      <c r="B166" s="42" t="s">
        <v>119</v>
      </c>
      <c r="C166" s="42" t="s">
        <v>112</v>
      </c>
      <c r="D166" s="37" t="s">
        <v>80</v>
      </c>
      <c r="E166" s="38"/>
      <c r="F166" s="37">
        <v>48</v>
      </c>
      <c r="G166" s="37">
        <v>40000</v>
      </c>
      <c r="H166" s="37">
        <v>20</v>
      </c>
      <c r="I166" s="39">
        <v>730</v>
      </c>
      <c r="J166" s="34"/>
      <c r="K166" s="40"/>
      <c r="L166" s="33"/>
      <c r="M166" s="11">
        <f t="shared" si="3"/>
        <v>0</v>
      </c>
      <c r="N166" s="35"/>
      <c r="O166" s="36"/>
      <c r="P166" s="36"/>
      <c r="Q166" s="36"/>
      <c r="R166" s="11">
        <f t="shared" si="18"/>
        <v>0</v>
      </c>
      <c r="S166" s="11">
        <f t="shared" si="19"/>
        <v>0</v>
      </c>
      <c r="T166" s="31" t="e">
        <f t="shared" ca="1" si="20"/>
        <v>#REF!</v>
      </c>
      <c r="U166" s="27"/>
      <c r="V166" s="29"/>
    </row>
    <row r="167" spans="2:23" ht="13" x14ac:dyDescent="0.3">
      <c r="B167" s="42" t="s">
        <v>119</v>
      </c>
      <c r="C167" s="42" t="s">
        <v>112</v>
      </c>
      <c r="D167" s="37" t="s">
        <v>80</v>
      </c>
      <c r="E167" s="38"/>
      <c r="F167" s="37">
        <v>48</v>
      </c>
      <c r="G167" s="37">
        <v>60000</v>
      </c>
      <c r="H167" s="37">
        <v>25</v>
      </c>
      <c r="I167" s="39">
        <v>740</v>
      </c>
      <c r="J167" s="34"/>
      <c r="K167" s="40"/>
      <c r="L167" s="33"/>
      <c r="M167" s="11">
        <f t="shared" si="3"/>
        <v>0</v>
      </c>
      <c r="N167" s="35"/>
      <c r="O167" s="36"/>
      <c r="P167" s="36"/>
      <c r="Q167" s="36"/>
      <c r="R167" s="11">
        <f t="shared" si="18"/>
        <v>0</v>
      </c>
      <c r="S167" s="11">
        <f t="shared" si="19"/>
        <v>0</v>
      </c>
      <c r="T167" s="31" t="e">
        <f t="shared" ca="1" si="20"/>
        <v>#REF!</v>
      </c>
      <c r="U167" s="27"/>
      <c r="V167" s="29"/>
    </row>
    <row r="168" spans="2:23" ht="13" x14ac:dyDescent="0.3">
      <c r="B168" s="42" t="s">
        <v>119</v>
      </c>
      <c r="C168" s="42" t="s">
        <v>112</v>
      </c>
      <c r="D168" s="37" t="s">
        <v>80</v>
      </c>
      <c r="E168" s="38"/>
      <c r="F168" s="37">
        <v>48</v>
      </c>
      <c r="G168" s="37">
        <v>80000</v>
      </c>
      <c r="H168" s="37">
        <v>25</v>
      </c>
      <c r="I168" s="39">
        <v>780</v>
      </c>
      <c r="J168" s="34"/>
      <c r="K168" s="40"/>
      <c r="L168" s="33"/>
      <c r="M168" s="11">
        <f t="shared" si="3"/>
        <v>0</v>
      </c>
      <c r="N168" s="35"/>
      <c r="O168" s="36"/>
      <c r="P168" s="36"/>
      <c r="Q168" s="36"/>
      <c r="R168" s="11">
        <f t="shared" si="18"/>
        <v>0</v>
      </c>
      <c r="S168" s="11">
        <f t="shared" si="19"/>
        <v>0</v>
      </c>
      <c r="T168" s="31" t="e">
        <f t="shared" ca="1" si="20"/>
        <v>#REF!</v>
      </c>
      <c r="U168" s="27"/>
      <c r="V168" s="29"/>
    </row>
    <row r="169" spans="2:23" ht="13" x14ac:dyDescent="0.3">
      <c r="B169" s="42" t="s">
        <v>119</v>
      </c>
      <c r="C169" s="42" t="s">
        <v>112</v>
      </c>
      <c r="D169" s="37" t="s">
        <v>80</v>
      </c>
      <c r="E169" s="38"/>
      <c r="F169" s="37">
        <v>60</v>
      </c>
      <c r="G169" s="37">
        <v>50000</v>
      </c>
      <c r="H169" s="37">
        <v>20</v>
      </c>
      <c r="I169" s="39">
        <v>700</v>
      </c>
      <c r="J169" s="34"/>
      <c r="K169" s="40"/>
      <c r="L169" s="33"/>
      <c r="M169" s="11">
        <f t="shared" si="3"/>
        <v>0</v>
      </c>
      <c r="N169" s="35"/>
      <c r="O169" s="36"/>
      <c r="P169" s="36"/>
      <c r="Q169" s="36"/>
      <c r="R169" s="11">
        <f t="shared" si="0"/>
        <v>0</v>
      </c>
      <c r="S169" s="11">
        <f t="shared" si="1"/>
        <v>0</v>
      </c>
      <c r="T169" s="31" t="e">
        <f t="shared" ref="T169:T174" ca="1" si="21">S169/$H$208</f>
        <v>#REF!</v>
      </c>
      <c r="U169" s="27"/>
      <c r="V169" s="29"/>
    </row>
    <row r="170" spans="2:23" ht="13" x14ac:dyDescent="0.3">
      <c r="B170" s="42" t="s">
        <v>119</v>
      </c>
      <c r="C170" s="42" t="s">
        <v>112</v>
      </c>
      <c r="D170" s="37" t="s">
        <v>80</v>
      </c>
      <c r="E170" s="38"/>
      <c r="F170" s="37">
        <v>60</v>
      </c>
      <c r="G170" s="37">
        <v>75000</v>
      </c>
      <c r="H170" s="37">
        <v>25</v>
      </c>
      <c r="I170" s="39">
        <v>730</v>
      </c>
      <c r="J170" s="34"/>
      <c r="K170" s="40"/>
      <c r="L170" s="33"/>
      <c r="M170" s="11">
        <f t="shared" si="3"/>
        <v>0</v>
      </c>
      <c r="N170" s="35"/>
      <c r="O170" s="36"/>
      <c r="P170" s="36"/>
      <c r="Q170" s="36"/>
      <c r="R170" s="11">
        <f t="shared" si="0"/>
        <v>0</v>
      </c>
      <c r="S170" s="11">
        <f t="shared" si="1"/>
        <v>0</v>
      </c>
      <c r="T170" s="31" t="e">
        <f t="shared" ca="1" si="21"/>
        <v>#REF!</v>
      </c>
      <c r="U170" s="27"/>
      <c r="V170" s="29"/>
    </row>
    <row r="171" spans="2:23" ht="13" x14ac:dyDescent="0.3">
      <c r="B171" s="42" t="s">
        <v>119</v>
      </c>
      <c r="C171" s="42" t="s">
        <v>112</v>
      </c>
      <c r="D171" s="37" t="s">
        <v>80</v>
      </c>
      <c r="E171" s="38"/>
      <c r="F171" s="37">
        <v>60</v>
      </c>
      <c r="G171" s="37">
        <v>100000</v>
      </c>
      <c r="H171" s="37">
        <v>25</v>
      </c>
      <c r="I171" s="39">
        <v>760</v>
      </c>
      <c r="J171" s="34"/>
      <c r="K171" s="40"/>
      <c r="L171" s="33"/>
      <c r="M171" s="11">
        <f t="shared" si="3"/>
        <v>0</v>
      </c>
      <c r="N171" s="35"/>
      <c r="O171" s="36"/>
      <c r="P171" s="36"/>
      <c r="Q171" s="36"/>
      <c r="R171" s="11">
        <f t="shared" si="0"/>
        <v>0</v>
      </c>
      <c r="S171" s="11">
        <f t="shared" si="1"/>
        <v>0</v>
      </c>
      <c r="T171" s="31" t="e">
        <f t="shared" ca="1" si="21"/>
        <v>#REF!</v>
      </c>
      <c r="U171" s="27"/>
      <c r="V171" s="29"/>
    </row>
    <row r="172" spans="2:23" ht="13" x14ac:dyDescent="0.35">
      <c r="B172" s="12" t="s">
        <v>2</v>
      </c>
      <c r="C172" s="12"/>
      <c r="D172" s="12"/>
      <c r="E172" s="12"/>
      <c r="F172" s="12"/>
      <c r="G172" s="12"/>
      <c r="H172" s="12"/>
      <c r="I172" s="13">
        <f>+SUMPRODUCT(F154:F171,H154:H171,I154:I171)</f>
        <v>10886400</v>
      </c>
      <c r="J172" s="13">
        <f>+SUMPRODUCT(J154:J171,F154:F171,H154:H171)</f>
        <v>0</v>
      </c>
      <c r="K172" s="13"/>
      <c r="L172" s="13"/>
      <c r="M172" s="13"/>
      <c r="N172" s="13"/>
      <c r="O172" s="13"/>
      <c r="P172" s="13"/>
      <c r="Q172" s="13"/>
      <c r="R172" s="14">
        <f>SUM(R154:R171)</f>
        <v>0</v>
      </c>
      <c r="S172" s="15">
        <f>SUM(S154:S171)</f>
        <v>0</v>
      </c>
      <c r="T172" s="16" t="e">
        <f t="shared" ca="1" si="21"/>
        <v>#REF!</v>
      </c>
      <c r="U172" s="105"/>
      <c r="V172" s="105"/>
      <c r="W172" s="8"/>
    </row>
    <row r="173" spans="2:23" ht="13" x14ac:dyDescent="0.3">
      <c r="B173" s="42" t="s">
        <v>120</v>
      </c>
      <c r="C173" s="42" t="s">
        <v>111</v>
      </c>
      <c r="D173" s="37" t="s">
        <v>80</v>
      </c>
      <c r="E173" s="38"/>
      <c r="F173" s="37">
        <v>36</v>
      </c>
      <c r="G173" s="37">
        <v>30000</v>
      </c>
      <c r="H173" s="37">
        <v>10</v>
      </c>
      <c r="I173" s="39">
        <v>760</v>
      </c>
      <c r="J173" s="34"/>
      <c r="K173" s="40"/>
      <c r="L173" s="33"/>
      <c r="M173" s="11">
        <f t="shared" si="3"/>
        <v>0</v>
      </c>
      <c r="N173" s="35"/>
      <c r="O173" s="36"/>
      <c r="P173" s="36"/>
      <c r="Q173" s="36"/>
      <c r="R173" s="11">
        <f t="shared" si="0"/>
        <v>0</v>
      </c>
      <c r="S173" s="11">
        <f t="shared" si="1"/>
        <v>0</v>
      </c>
      <c r="T173" s="31" t="e">
        <f t="shared" ca="1" si="21"/>
        <v>#REF!</v>
      </c>
      <c r="U173" s="27"/>
      <c r="V173" s="29"/>
    </row>
    <row r="174" spans="2:23" ht="13" x14ac:dyDescent="0.3">
      <c r="B174" s="42" t="s">
        <v>120</v>
      </c>
      <c r="C174" s="42" t="s">
        <v>111</v>
      </c>
      <c r="D174" s="37" t="s">
        <v>80</v>
      </c>
      <c r="E174" s="38"/>
      <c r="F174" s="37">
        <v>36</v>
      </c>
      <c r="G174" s="37">
        <v>45000</v>
      </c>
      <c r="H174" s="37">
        <v>10</v>
      </c>
      <c r="I174" s="39">
        <v>790</v>
      </c>
      <c r="J174" s="34"/>
      <c r="K174" s="40"/>
      <c r="L174" s="33"/>
      <c r="M174" s="11">
        <f t="shared" si="3"/>
        <v>0</v>
      </c>
      <c r="N174" s="35"/>
      <c r="O174" s="36"/>
      <c r="P174" s="36"/>
      <c r="Q174" s="36"/>
      <c r="R174" s="11">
        <f t="shared" si="0"/>
        <v>0</v>
      </c>
      <c r="S174" s="11">
        <f t="shared" si="1"/>
        <v>0</v>
      </c>
      <c r="T174" s="31" t="e">
        <f t="shared" ca="1" si="21"/>
        <v>#REF!</v>
      </c>
      <c r="U174" s="27"/>
      <c r="V174" s="29"/>
    </row>
    <row r="175" spans="2:23" ht="13" x14ac:dyDescent="0.3">
      <c r="B175" s="42" t="s">
        <v>120</v>
      </c>
      <c r="C175" s="42" t="s">
        <v>111</v>
      </c>
      <c r="D175" s="37" t="s">
        <v>80</v>
      </c>
      <c r="E175" s="38"/>
      <c r="F175" s="37">
        <v>36</v>
      </c>
      <c r="G175" s="37">
        <v>60000</v>
      </c>
      <c r="H175" s="37">
        <v>15</v>
      </c>
      <c r="I175" s="39">
        <v>830</v>
      </c>
      <c r="J175" s="34"/>
      <c r="K175" s="40"/>
      <c r="L175" s="33"/>
      <c r="M175" s="11">
        <f t="shared" si="3"/>
        <v>0</v>
      </c>
      <c r="N175" s="35"/>
      <c r="O175" s="36"/>
      <c r="P175" s="36"/>
      <c r="Q175" s="36"/>
      <c r="R175" s="11">
        <f t="shared" ref="R175:R188" si="22">+J175*F175*H175</f>
        <v>0</v>
      </c>
      <c r="S175" s="11">
        <f t="shared" ref="S175:S188" si="23">+(M175+(P175+Q175+O175)*F175)*H175</f>
        <v>0</v>
      </c>
      <c r="T175" s="31" t="e">
        <f t="shared" ref="T175:T188" ca="1" si="24">S175/$H$208</f>
        <v>#REF!</v>
      </c>
      <c r="U175" s="27"/>
      <c r="V175" s="29"/>
    </row>
    <row r="176" spans="2:23" ht="13" x14ac:dyDescent="0.3">
      <c r="B176" s="42" t="s">
        <v>120</v>
      </c>
      <c r="C176" s="42" t="s">
        <v>111</v>
      </c>
      <c r="D176" s="37" t="s">
        <v>80</v>
      </c>
      <c r="E176" s="38"/>
      <c r="F176" s="37">
        <v>48</v>
      </c>
      <c r="G176" s="37">
        <v>40000</v>
      </c>
      <c r="H176" s="37">
        <v>10</v>
      </c>
      <c r="I176" s="39">
        <v>730</v>
      </c>
      <c r="J176" s="34"/>
      <c r="K176" s="40"/>
      <c r="L176" s="33"/>
      <c r="M176" s="11">
        <f t="shared" si="3"/>
        <v>0</v>
      </c>
      <c r="N176" s="35"/>
      <c r="O176" s="36"/>
      <c r="P176" s="36"/>
      <c r="Q176" s="36"/>
      <c r="R176" s="11">
        <f t="shared" si="22"/>
        <v>0</v>
      </c>
      <c r="S176" s="11">
        <f t="shared" si="23"/>
        <v>0</v>
      </c>
      <c r="T176" s="31" t="e">
        <f t="shared" ca="1" si="24"/>
        <v>#REF!</v>
      </c>
      <c r="U176" s="27"/>
      <c r="V176" s="29"/>
    </row>
    <row r="177" spans="2:23" ht="13" x14ac:dyDescent="0.3">
      <c r="B177" s="42" t="s">
        <v>120</v>
      </c>
      <c r="C177" s="42" t="s">
        <v>111</v>
      </c>
      <c r="D177" s="37" t="s">
        <v>80</v>
      </c>
      <c r="E177" s="38"/>
      <c r="F177" s="37">
        <v>48</v>
      </c>
      <c r="G177" s="37">
        <v>60000</v>
      </c>
      <c r="H177" s="37">
        <v>10</v>
      </c>
      <c r="I177" s="39">
        <v>760</v>
      </c>
      <c r="J177" s="34"/>
      <c r="K177" s="40"/>
      <c r="L177" s="33"/>
      <c r="M177" s="11">
        <f t="shared" si="3"/>
        <v>0</v>
      </c>
      <c r="N177" s="35"/>
      <c r="O177" s="36"/>
      <c r="P177" s="36"/>
      <c r="Q177" s="36"/>
      <c r="R177" s="11">
        <f>+J177*F177*H177</f>
        <v>0</v>
      </c>
      <c r="S177" s="11">
        <f t="shared" si="23"/>
        <v>0</v>
      </c>
      <c r="T177" s="31" t="e">
        <f t="shared" ca="1" si="24"/>
        <v>#REF!</v>
      </c>
      <c r="U177" s="27"/>
      <c r="V177" s="29"/>
    </row>
    <row r="178" spans="2:23" ht="13" x14ac:dyDescent="0.3">
      <c r="B178" s="42" t="s">
        <v>120</v>
      </c>
      <c r="C178" s="42" t="s">
        <v>111</v>
      </c>
      <c r="D178" s="37" t="s">
        <v>80</v>
      </c>
      <c r="E178" s="38"/>
      <c r="F178" s="37">
        <v>48</v>
      </c>
      <c r="G178" s="37">
        <v>80000</v>
      </c>
      <c r="H178" s="37">
        <v>15</v>
      </c>
      <c r="I178" s="39">
        <v>800</v>
      </c>
      <c r="J178" s="34"/>
      <c r="K178" s="40"/>
      <c r="L178" s="33"/>
      <c r="M178" s="11">
        <f t="shared" si="3"/>
        <v>0</v>
      </c>
      <c r="N178" s="35"/>
      <c r="O178" s="36"/>
      <c r="P178" s="36"/>
      <c r="Q178" s="36"/>
      <c r="R178" s="11">
        <f t="shared" si="22"/>
        <v>0</v>
      </c>
      <c r="S178" s="11">
        <f t="shared" si="23"/>
        <v>0</v>
      </c>
      <c r="T178" s="31" t="e">
        <f t="shared" ca="1" si="24"/>
        <v>#REF!</v>
      </c>
      <c r="U178" s="27"/>
      <c r="V178" s="29"/>
    </row>
    <row r="179" spans="2:23" ht="13" x14ac:dyDescent="0.3">
      <c r="B179" s="42" t="s">
        <v>120</v>
      </c>
      <c r="C179" s="42" t="s">
        <v>111</v>
      </c>
      <c r="D179" s="37" t="s">
        <v>80</v>
      </c>
      <c r="E179" s="38"/>
      <c r="F179" s="37">
        <v>60</v>
      </c>
      <c r="G179" s="37">
        <v>50000</v>
      </c>
      <c r="H179" s="37">
        <v>10</v>
      </c>
      <c r="I179" s="39">
        <v>690</v>
      </c>
      <c r="J179" s="34"/>
      <c r="K179" s="40"/>
      <c r="L179" s="33"/>
      <c r="M179" s="11">
        <f t="shared" si="3"/>
        <v>0</v>
      </c>
      <c r="N179" s="35"/>
      <c r="O179" s="36"/>
      <c r="P179" s="36"/>
      <c r="Q179" s="36"/>
      <c r="R179" s="11">
        <f t="shared" si="22"/>
        <v>0</v>
      </c>
      <c r="S179" s="11">
        <f t="shared" si="23"/>
        <v>0</v>
      </c>
      <c r="T179" s="31" t="e">
        <f t="shared" ca="1" si="24"/>
        <v>#REF!</v>
      </c>
      <c r="U179" s="27"/>
      <c r="V179" s="29"/>
    </row>
    <row r="180" spans="2:23" ht="13" x14ac:dyDescent="0.3">
      <c r="B180" s="42" t="s">
        <v>120</v>
      </c>
      <c r="C180" s="42" t="s">
        <v>111</v>
      </c>
      <c r="D180" s="37" t="s">
        <v>80</v>
      </c>
      <c r="E180" s="38"/>
      <c r="F180" s="37">
        <v>60</v>
      </c>
      <c r="G180" s="37">
        <v>75000</v>
      </c>
      <c r="H180" s="37">
        <v>10</v>
      </c>
      <c r="I180" s="39">
        <v>720</v>
      </c>
      <c r="J180" s="34"/>
      <c r="K180" s="40"/>
      <c r="L180" s="33"/>
      <c r="M180" s="11">
        <f t="shared" si="3"/>
        <v>0</v>
      </c>
      <c r="N180" s="35"/>
      <c r="O180" s="36"/>
      <c r="P180" s="36"/>
      <c r="Q180" s="36"/>
      <c r="R180" s="11">
        <f t="shared" si="22"/>
        <v>0</v>
      </c>
      <c r="S180" s="11">
        <f t="shared" si="23"/>
        <v>0</v>
      </c>
      <c r="T180" s="31" t="e">
        <f t="shared" ca="1" si="24"/>
        <v>#REF!</v>
      </c>
      <c r="U180" s="27"/>
      <c r="V180" s="29"/>
    </row>
    <row r="181" spans="2:23" ht="13" x14ac:dyDescent="0.3">
      <c r="B181" s="42" t="s">
        <v>120</v>
      </c>
      <c r="C181" s="42" t="s">
        <v>111</v>
      </c>
      <c r="D181" s="37" t="s">
        <v>80</v>
      </c>
      <c r="E181" s="38"/>
      <c r="F181" s="37">
        <v>60</v>
      </c>
      <c r="G181" s="37">
        <v>100000</v>
      </c>
      <c r="H181" s="37">
        <v>15</v>
      </c>
      <c r="I181" s="39">
        <v>750</v>
      </c>
      <c r="J181" s="34"/>
      <c r="K181" s="40"/>
      <c r="L181" s="33"/>
      <c r="M181" s="11">
        <f t="shared" si="3"/>
        <v>0</v>
      </c>
      <c r="N181" s="35"/>
      <c r="O181" s="36"/>
      <c r="P181" s="36"/>
      <c r="Q181" s="36"/>
      <c r="R181" s="11">
        <f t="shared" si="22"/>
        <v>0</v>
      </c>
      <c r="S181" s="11">
        <f t="shared" si="23"/>
        <v>0</v>
      </c>
      <c r="T181" s="31" t="e">
        <f t="shared" ca="1" si="24"/>
        <v>#REF!</v>
      </c>
      <c r="U181" s="27"/>
      <c r="V181" s="29"/>
    </row>
    <row r="182" spans="2:23" ht="13" x14ac:dyDescent="0.3">
      <c r="B182" s="42" t="s">
        <v>120</v>
      </c>
      <c r="C182" s="42" t="s">
        <v>112</v>
      </c>
      <c r="D182" s="37" t="s">
        <v>80</v>
      </c>
      <c r="E182" s="38"/>
      <c r="F182" s="37">
        <v>36</v>
      </c>
      <c r="G182" s="37">
        <v>30000</v>
      </c>
      <c r="H182" s="37">
        <v>10</v>
      </c>
      <c r="I182" s="39">
        <v>830</v>
      </c>
      <c r="J182" s="34"/>
      <c r="K182" s="40"/>
      <c r="L182" s="33"/>
      <c r="M182" s="11">
        <f t="shared" si="3"/>
        <v>0</v>
      </c>
      <c r="N182" s="35"/>
      <c r="O182" s="36"/>
      <c r="P182" s="36"/>
      <c r="Q182" s="36"/>
      <c r="R182" s="11">
        <f t="shared" si="22"/>
        <v>0</v>
      </c>
      <c r="S182" s="11">
        <f t="shared" si="23"/>
        <v>0</v>
      </c>
      <c r="T182" s="31" t="e">
        <f t="shared" ca="1" si="24"/>
        <v>#REF!</v>
      </c>
      <c r="U182" s="27"/>
      <c r="V182" s="29"/>
    </row>
    <row r="183" spans="2:23" ht="13" x14ac:dyDescent="0.3">
      <c r="B183" s="42" t="s">
        <v>120</v>
      </c>
      <c r="C183" s="42" t="s">
        <v>112</v>
      </c>
      <c r="D183" s="37" t="s">
        <v>80</v>
      </c>
      <c r="E183" s="38"/>
      <c r="F183" s="37">
        <v>36</v>
      </c>
      <c r="G183" s="37">
        <v>45000</v>
      </c>
      <c r="H183" s="37">
        <v>10</v>
      </c>
      <c r="I183" s="39">
        <v>870</v>
      </c>
      <c r="J183" s="34"/>
      <c r="K183" s="40"/>
      <c r="L183" s="33"/>
      <c r="M183" s="11">
        <f t="shared" si="3"/>
        <v>0</v>
      </c>
      <c r="N183" s="35"/>
      <c r="O183" s="36"/>
      <c r="P183" s="36"/>
      <c r="Q183" s="36"/>
      <c r="R183" s="11">
        <f t="shared" si="22"/>
        <v>0</v>
      </c>
      <c r="S183" s="11">
        <f t="shared" si="23"/>
        <v>0</v>
      </c>
      <c r="T183" s="31" t="e">
        <f t="shared" ca="1" si="24"/>
        <v>#REF!</v>
      </c>
      <c r="U183" s="27"/>
      <c r="V183" s="29"/>
    </row>
    <row r="184" spans="2:23" ht="13" x14ac:dyDescent="0.3">
      <c r="B184" s="42" t="s">
        <v>120</v>
      </c>
      <c r="C184" s="42" t="s">
        <v>112</v>
      </c>
      <c r="D184" s="37" t="s">
        <v>80</v>
      </c>
      <c r="E184" s="38"/>
      <c r="F184" s="37">
        <v>36</v>
      </c>
      <c r="G184" s="37">
        <v>60000</v>
      </c>
      <c r="H184" s="37">
        <v>15</v>
      </c>
      <c r="I184" s="39">
        <v>910</v>
      </c>
      <c r="J184" s="34"/>
      <c r="K184" s="40"/>
      <c r="L184" s="33"/>
      <c r="M184" s="11">
        <f t="shared" si="3"/>
        <v>0</v>
      </c>
      <c r="N184" s="35"/>
      <c r="O184" s="36"/>
      <c r="P184" s="36"/>
      <c r="Q184" s="36"/>
      <c r="R184" s="11">
        <f t="shared" si="22"/>
        <v>0</v>
      </c>
      <c r="S184" s="11">
        <f t="shared" si="23"/>
        <v>0</v>
      </c>
      <c r="T184" s="31" t="e">
        <f t="shared" ca="1" si="24"/>
        <v>#REF!</v>
      </c>
      <c r="U184" s="27"/>
      <c r="V184" s="29"/>
    </row>
    <row r="185" spans="2:23" ht="13" x14ac:dyDescent="0.3">
      <c r="B185" s="42" t="s">
        <v>120</v>
      </c>
      <c r="C185" s="42" t="s">
        <v>112</v>
      </c>
      <c r="D185" s="37" t="s">
        <v>80</v>
      </c>
      <c r="E185" s="38"/>
      <c r="F185" s="37">
        <v>48</v>
      </c>
      <c r="G185" s="37">
        <v>40000</v>
      </c>
      <c r="H185" s="37">
        <v>10</v>
      </c>
      <c r="I185" s="39">
        <v>800</v>
      </c>
      <c r="J185" s="34"/>
      <c r="K185" s="40"/>
      <c r="L185" s="33"/>
      <c r="M185" s="11">
        <f t="shared" si="3"/>
        <v>0</v>
      </c>
      <c r="N185" s="35"/>
      <c r="O185" s="36"/>
      <c r="P185" s="36"/>
      <c r="Q185" s="36"/>
      <c r="R185" s="11">
        <f t="shared" si="22"/>
        <v>0</v>
      </c>
      <c r="S185" s="11">
        <f t="shared" si="23"/>
        <v>0</v>
      </c>
      <c r="T185" s="31" t="e">
        <f t="shared" ca="1" si="24"/>
        <v>#REF!</v>
      </c>
      <c r="U185" s="27"/>
      <c r="V185" s="29"/>
    </row>
    <row r="186" spans="2:23" ht="13" x14ac:dyDescent="0.3">
      <c r="B186" s="42" t="s">
        <v>120</v>
      </c>
      <c r="C186" s="42" t="s">
        <v>112</v>
      </c>
      <c r="D186" s="37" t="s">
        <v>80</v>
      </c>
      <c r="E186" s="38"/>
      <c r="F186" s="37">
        <v>48</v>
      </c>
      <c r="G186" s="37">
        <v>60000</v>
      </c>
      <c r="H186" s="37">
        <v>10</v>
      </c>
      <c r="I186" s="39">
        <v>830</v>
      </c>
      <c r="J186" s="34"/>
      <c r="K186" s="40"/>
      <c r="L186" s="33"/>
      <c r="M186" s="11">
        <f t="shared" si="3"/>
        <v>0</v>
      </c>
      <c r="N186" s="35"/>
      <c r="O186" s="36"/>
      <c r="P186" s="36"/>
      <c r="Q186" s="36"/>
      <c r="R186" s="11">
        <f t="shared" si="22"/>
        <v>0</v>
      </c>
      <c r="S186" s="11">
        <f t="shared" si="23"/>
        <v>0</v>
      </c>
      <c r="T186" s="31" t="e">
        <f t="shared" ca="1" si="24"/>
        <v>#REF!</v>
      </c>
      <c r="U186" s="27"/>
      <c r="V186" s="29"/>
    </row>
    <row r="187" spans="2:23" ht="13" x14ac:dyDescent="0.3">
      <c r="B187" s="42" t="s">
        <v>120</v>
      </c>
      <c r="C187" s="42" t="s">
        <v>112</v>
      </c>
      <c r="D187" s="37" t="s">
        <v>80</v>
      </c>
      <c r="E187" s="38"/>
      <c r="F187" s="37">
        <v>48</v>
      </c>
      <c r="G187" s="37">
        <v>80000</v>
      </c>
      <c r="H187" s="37">
        <v>15</v>
      </c>
      <c r="I187" s="39">
        <v>870</v>
      </c>
      <c r="J187" s="34"/>
      <c r="K187" s="40"/>
      <c r="L187" s="33"/>
      <c r="M187" s="11">
        <f t="shared" si="3"/>
        <v>0</v>
      </c>
      <c r="N187" s="35"/>
      <c r="O187" s="36"/>
      <c r="P187" s="36"/>
      <c r="Q187" s="36"/>
      <c r="R187" s="11">
        <f t="shared" si="22"/>
        <v>0</v>
      </c>
      <c r="S187" s="11">
        <f t="shared" si="23"/>
        <v>0</v>
      </c>
      <c r="T187" s="31" t="e">
        <f t="shared" ca="1" si="24"/>
        <v>#REF!</v>
      </c>
      <c r="U187" s="27"/>
      <c r="V187" s="29"/>
    </row>
    <row r="188" spans="2:23" ht="13" x14ac:dyDescent="0.3">
      <c r="B188" s="42" t="s">
        <v>120</v>
      </c>
      <c r="C188" s="42" t="s">
        <v>112</v>
      </c>
      <c r="D188" s="37" t="s">
        <v>80</v>
      </c>
      <c r="E188" s="38"/>
      <c r="F188" s="37">
        <v>60</v>
      </c>
      <c r="G188" s="37">
        <v>50000</v>
      </c>
      <c r="H188" s="37">
        <v>10</v>
      </c>
      <c r="I188" s="39">
        <v>770</v>
      </c>
      <c r="J188" s="34"/>
      <c r="K188" s="40"/>
      <c r="L188" s="33"/>
      <c r="M188" s="11">
        <f t="shared" si="3"/>
        <v>0</v>
      </c>
      <c r="N188" s="35"/>
      <c r="O188" s="36"/>
      <c r="P188" s="36"/>
      <c r="Q188" s="36"/>
      <c r="R188" s="11">
        <f t="shared" si="22"/>
        <v>0</v>
      </c>
      <c r="S188" s="11">
        <f t="shared" si="23"/>
        <v>0</v>
      </c>
      <c r="T188" s="31" t="e">
        <f t="shared" ca="1" si="24"/>
        <v>#REF!</v>
      </c>
      <c r="U188" s="27"/>
      <c r="V188" s="29"/>
    </row>
    <row r="189" spans="2:23" ht="13" x14ac:dyDescent="0.3">
      <c r="B189" s="42" t="s">
        <v>120</v>
      </c>
      <c r="C189" s="42" t="s">
        <v>112</v>
      </c>
      <c r="D189" s="37" t="s">
        <v>80</v>
      </c>
      <c r="E189" s="38"/>
      <c r="F189" s="37">
        <v>60</v>
      </c>
      <c r="G189" s="37">
        <v>75000</v>
      </c>
      <c r="H189" s="37">
        <v>10</v>
      </c>
      <c r="I189" s="39">
        <v>810</v>
      </c>
      <c r="J189" s="34"/>
      <c r="K189" s="40"/>
      <c r="L189" s="33"/>
      <c r="M189" s="11">
        <f t="shared" ref="M189:M190" si="25">+(K189-L189)</f>
        <v>0</v>
      </c>
      <c r="N189" s="35"/>
      <c r="O189" s="36"/>
      <c r="P189" s="36"/>
      <c r="Q189" s="36"/>
      <c r="R189" s="11">
        <f t="shared" ref="R189:R190" si="26">+J189*F189*H189</f>
        <v>0</v>
      </c>
      <c r="S189" s="11">
        <f t="shared" ref="S189:S190" si="27">+(M189+(P189+Q189+O189)*F189)*H189</f>
        <v>0</v>
      </c>
      <c r="T189" s="31" t="e">
        <f t="shared" ref="T189:T190" ca="1" si="28">S189/$H$208</f>
        <v>#REF!</v>
      </c>
      <c r="U189" s="27"/>
      <c r="V189" s="29"/>
    </row>
    <row r="190" spans="2:23" ht="13" x14ac:dyDescent="0.3">
      <c r="B190" s="42" t="s">
        <v>120</v>
      </c>
      <c r="C190" s="42" t="s">
        <v>112</v>
      </c>
      <c r="D190" s="37" t="s">
        <v>80</v>
      </c>
      <c r="E190" s="38"/>
      <c r="F190" s="37">
        <v>60</v>
      </c>
      <c r="G190" s="37">
        <v>100000</v>
      </c>
      <c r="H190" s="37">
        <v>15</v>
      </c>
      <c r="I190" s="39">
        <v>850</v>
      </c>
      <c r="J190" s="34"/>
      <c r="K190" s="40"/>
      <c r="L190" s="33"/>
      <c r="M190" s="11">
        <f t="shared" si="25"/>
        <v>0</v>
      </c>
      <c r="N190" s="35"/>
      <c r="O190" s="36"/>
      <c r="P190" s="36"/>
      <c r="Q190" s="36"/>
      <c r="R190" s="11">
        <f t="shared" si="26"/>
        <v>0</v>
      </c>
      <c r="S190" s="11">
        <f t="shared" si="27"/>
        <v>0</v>
      </c>
      <c r="T190" s="31" t="e">
        <f t="shared" ca="1" si="28"/>
        <v>#REF!</v>
      </c>
      <c r="U190" s="27"/>
      <c r="V190" s="29"/>
    </row>
    <row r="191" spans="2:23" ht="13" x14ac:dyDescent="0.35">
      <c r="B191" s="12" t="s">
        <v>2</v>
      </c>
      <c r="C191" s="12"/>
      <c r="D191" s="12"/>
      <c r="E191" s="12"/>
      <c r="F191" s="12"/>
      <c r="G191" s="12"/>
      <c r="H191" s="12"/>
      <c r="I191" s="13">
        <f>+SUMPRODUCT(F173:F190,H173:H190,I173:I190)</f>
        <v>8043600</v>
      </c>
      <c r="J191" s="13">
        <f>+SUMPRODUCT(J173:J190,F173:F190,H173:H190)</f>
        <v>0</v>
      </c>
      <c r="K191" s="13"/>
      <c r="L191" s="13"/>
      <c r="M191" s="13"/>
      <c r="N191" s="13"/>
      <c r="O191" s="13"/>
      <c r="P191" s="13"/>
      <c r="Q191" s="13"/>
      <c r="R191" s="14">
        <f>SUM(R173:R190)</f>
        <v>0</v>
      </c>
      <c r="S191" s="15">
        <f>SUM(S173:S190)</f>
        <v>0</v>
      </c>
      <c r="T191" s="16" t="e">
        <f ca="1">S191/$H$208</f>
        <v>#REF!</v>
      </c>
      <c r="U191" s="105"/>
      <c r="V191" s="105"/>
      <c r="W191" s="8"/>
    </row>
    <row r="194" spans="2:27" ht="22.75" customHeight="1" x14ac:dyDescent="0.35">
      <c r="B194" s="99"/>
      <c r="C194" s="99"/>
      <c r="D194" s="99"/>
      <c r="E194" s="99"/>
      <c r="F194" s="99"/>
      <c r="G194" s="99"/>
      <c r="H194" s="99"/>
      <c r="I194" s="99"/>
      <c r="J194" s="99"/>
      <c r="K194" s="99"/>
      <c r="L194" s="99"/>
      <c r="M194" s="99"/>
      <c r="N194" s="99"/>
      <c r="O194" s="99"/>
      <c r="P194" s="99"/>
      <c r="Q194" s="99"/>
      <c r="R194" s="99"/>
    </row>
    <row r="195" spans="2:27" ht="13" x14ac:dyDescent="0.35">
      <c r="B195" s="9"/>
      <c r="C195" s="9"/>
      <c r="D195" s="9"/>
      <c r="E195" s="9"/>
      <c r="F195" s="9"/>
      <c r="G195" s="9"/>
      <c r="H195" s="9" t="s">
        <v>1</v>
      </c>
      <c r="I195" s="9" t="s">
        <v>4</v>
      </c>
      <c r="J195" s="100" t="s">
        <v>7</v>
      </c>
      <c r="K195" s="101"/>
      <c r="L195" s="101"/>
      <c r="M195" s="101"/>
      <c r="N195" s="101"/>
      <c r="O195" s="101"/>
      <c r="P195" s="101"/>
      <c r="Q195" s="101"/>
      <c r="R195" s="102"/>
      <c r="S195" s="103"/>
      <c r="T195" s="104"/>
      <c r="U195" s="104"/>
      <c r="V195" s="104"/>
      <c r="W195" s="104"/>
      <c r="X195" s="104"/>
      <c r="Y195" s="104"/>
      <c r="Z195" s="104"/>
      <c r="AA195" s="104"/>
    </row>
    <row r="196" spans="2:27" ht="13" x14ac:dyDescent="0.35">
      <c r="B196" s="7"/>
      <c r="C196" s="7"/>
      <c r="D196" s="7"/>
      <c r="E196" s="7"/>
      <c r="F196" s="7"/>
      <c r="G196" s="7"/>
      <c r="H196" s="10"/>
      <c r="I196" s="17" t="e">
        <f t="shared" ref="I196:I203" ca="1" si="29">H196/$H$208</f>
        <v>#REF!</v>
      </c>
      <c r="J196" s="27"/>
      <c r="K196" s="28"/>
      <c r="L196" s="28"/>
      <c r="M196" s="28"/>
      <c r="N196" s="28"/>
      <c r="O196" s="28"/>
      <c r="P196" s="28"/>
      <c r="Q196" s="28"/>
      <c r="R196" s="29"/>
    </row>
    <row r="197" spans="2:27" ht="13" x14ac:dyDescent="0.35">
      <c r="B197" s="7"/>
      <c r="C197" s="7"/>
      <c r="D197" s="7"/>
      <c r="E197" s="7"/>
      <c r="F197" s="7"/>
      <c r="G197" s="7"/>
      <c r="H197" s="10"/>
      <c r="I197" s="17" t="e">
        <f t="shared" ca="1" si="29"/>
        <v>#REF!</v>
      </c>
      <c r="J197" s="27"/>
      <c r="K197" s="28"/>
      <c r="L197" s="28"/>
      <c r="M197" s="28"/>
      <c r="N197" s="28"/>
      <c r="O197" s="28"/>
      <c r="P197" s="28"/>
      <c r="Q197" s="28"/>
      <c r="R197" s="29"/>
    </row>
    <row r="198" spans="2:27" ht="13" x14ac:dyDescent="0.35">
      <c r="B198" s="7"/>
      <c r="C198" s="7"/>
      <c r="D198" s="7"/>
      <c r="E198" s="7"/>
      <c r="F198" s="7"/>
      <c r="G198" s="7"/>
      <c r="H198" s="10"/>
      <c r="I198" s="17" t="e">
        <f t="shared" ca="1" si="29"/>
        <v>#REF!</v>
      </c>
      <c r="J198" s="27"/>
      <c r="K198" s="28"/>
      <c r="L198" s="28"/>
      <c r="M198" s="28"/>
      <c r="N198" s="28"/>
      <c r="O198" s="28"/>
      <c r="P198" s="28"/>
      <c r="Q198" s="28"/>
      <c r="R198" s="29"/>
    </row>
    <row r="199" spans="2:27" ht="13" x14ac:dyDescent="0.35">
      <c r="B199" s="7"/>
      <c r="C199" s="7"/>
      <c r="D199" s="7"/>
      <c r="E199" s="7"/>
      <c r="F199" s="7"/>
      <c r="G199" s="7"/>
      <c r="H199" s="10"/>
      <c r="I199" s="17" t="e">
        <f t="shared" ca="1" si="29"/>
        <v>#REF!</v>
      </c>
      <c r="J199" s="27"/>
      <c r="K199" s="28"/>
      <c r="L199" s="28"/>
      <c r="M199" s="28"/>
      <c r="N199" s="28"/>
      <c r="O199" s="28"/>
      <c r="P199" s="28"/>
      <c r="Q199" s="28"/>
      <c r="R199" s="29"/>
    </row>
    <row r="200" spans="2:27" ht="13" x14ac:dyDescent="0.35">
      <c r="B200" s="7"/>
      <c r="C200" s="7"/>
      <c r="D200" s="7"/>
      <c r="E200" s="7"/>
      <c r="F200" s="7"/>
      <c r="G200" s="7"/>
      <c r="H200" s="10"/>
      <c r="I200" s="17" t="e">
        <f t="shared" ca="1" si="29"/>
        <v>#REF!</v>
      </c>
      <c r="J200" s="27"/>
      <c r="K200" s="28"/>
      <c r="L200" s="28"/>
      <c r="M200" s="28"/>
      <c r="N200" s="28"/>
      <c r="O200" s="28"/>
      <c r="P200" s="28"/>
      <c r="Q200" s="28"/>
      <c r="R200" s="29"/>
    </row>
    <row r="201" spans="2:27" ht="13" x14ac:dyDescent="0.35">
      <c r="B201" s="7"/>
      <c r="C201" s="7"/>
      <c r="D201" s="7"/>
      <c r="E201" s="7"/>
      <c r="F201" s="7"/>
      <c r="G201" s="7"/>
      <c r="H201" s="10"/>
      <c r="I201" s="17" t="e">
        <f t="shared" ca="1" si="29"/>
        <v>#REF!</v>
      </c>
      <c r="J201" s="27"/>
      <c r="K201" s="28"/>
      <c r="L201" s="28"/>
      <c r="M201" s="28"/>
      <c r="N201" s="28"/>
      <c r="O201" s="28"/>
      <c r="P201" s="28"/>
      <c r="Q201" s="28"/>
      <c r="R201" s="29"/>
    </row>
    <row r="202" spans="2:27" ht="13" x14ac:dyDescent="0.35">
      <c r="B202" s="7"/>
      <c r="C202" s="7"/>
      <c r="D202" s="7"/>
      <c r="E202" s="7"/>
      <c r="F202" s="7"/>
      <c r="G202" s="7"/>
      <c r="H202" s="10"/>
      <c r="I202" s="17" t="e">
        <f t="shared" ca="1" si="29"/>
        <v>#REF!</v>
      </c>
      <c r="J202" s="27"/>
      <c r="K202" s="28"/>
      <c r="L202" s="28"/>
      <c r="M202" s="28"/>
      <c r="N202" s="28"/>
      <c r="O202" s="28"/>
      <c r="P202" s="28"/>
      <c r="Q202" s="28"/>
      <c r="R202" s="29"/>
    </row>
    <row r="203" spans="2:27" ht="13" x14ac:dyDescent="0.35">
      <c r="B203" s="12"/>
      <c r="C203" s="12"/>
      <c r="D203" s="12"/>
      <c r="E203" s="12"/>
      <c r="F203" s="12"/>
      <c r="G203" s="12"/>
      <c r="H203" s="19">
        <f>SUM(H196:H202)</f>
        <v>0</v>
      </c>
      <c r="I203" s="18" t="e">
        <f t="shared" ca="1" si="29"/>
        <v>#REF!</v>
      </c>
      <c r="J203" s="90"/>
      <c r="K203" s="91"/>
      <c r="L203" s="91"/>
      <c r="M203" s="91"/>
      <c r="N203" s="91"/>
      <c r="O203" s="91"/>
      <c r="P203" s="91"/>
      <c r="Q203" s="91"/>
      <c r="R203" s="92"/>
    </row>
    <row r="206" spans="2:27" ht="22.75" customHeight="1" x14ac:dyDescent="0.35">
      <c r="B206" s="93"/>
      <c r="C206" s="93"/>
      <c r="D206" s="93"/>
      <c r="E206" s="93"/>
      <c r="F206" s="93"/>
      <c r="G206" s="93"/>
      <c r="H206" s="93"/>
      <c r="I206" s="93"/>
    </row>
    <row r="207" spans="2:27" ht="14.5" x14ac:dyDescent="0.35">
      <c r="B207" s="20"/>
      <c r="C207" s="20"/>
      <c r="D207" s="20"/>
      <c r="E207" s="20"/>
      <c r="F207" s="20"/>
      <c r="G207" s="26"/>
      <c r="H207" s="21">
        <f ca="1">+R191+R172+R153+R128+R103+R78+R53+R28</f>
        <v>0</v>
      </c>
      <c r="I207" s="22"/>
    </row>
    <row r="208" spans="2:27" ht="14.5" x14ac:dyDescent="0.35">
      <c r="B208" s="20"/>
      <c r="C208" s="20"/>
      <c r="D208" s="20"/>
      <c r="E208" s="20"/>
      <c r="F208" s="20"/>
      <c r="G208" s="25"/>
      <c r="H208" s="21">
        <f ca="1">+S191+S172+S153+S128+S103+S78+S53+S28</f>
        <v>0</v>
      </c>
      <c r="I208" s="30" t="e">
        <f ca="1">H208/$H$207</f>
        <v>#REF!</v>
      </c>
    </row>
    <row r="209" spans="2:9" ht="14.5" x14ac:dyDescent="0.35">
      <c r="B209" s="20"/>
      <c r="C209" s="20"/>
      <c r="D209" s="20"/>
      <c r="E209" s="20"/>
      <c r="F209" s="20"/>
      <c r="G209" s="20"/>
      <c r="H209" s="21">
        <f ca="1">H207-H208</f>
        <v>0</v>
      </c>
      <c r="I209" s="23" t="e">
        <f ca="1">H209/$H$207</f>
        <v>#REF!</v>
      </c>
    </row>
    <row r="210" spans="2:9" ht="14.5" x14ac:dyDescent="0.35">
      <c r="B210" s="24"/>
      <c r="C210" s="24"/>
      <c r="D210" s="24"/>
      <c r="E210" s="24"/>
      <c r="F210" s="24"/>
      <c r="G210" s="24"/>
      <c r="H210" s="24"/>
      <c r="I210" s="24"/>
    </row>
  </sheetData>
  <mergeCells count="16">
    <mergeCell ref="B206:I206"/>
    <mergeCell ref="B1:V1"/>
    <mergeCell ref="B2:V2"/>
    <mergeCell ref="U3:V3"/>
    <mergeCell ref="B194:R194"/>
    <mergeCell ref="U172:V172"/>
    <mergeCell ref="U153:V153"/>
    <mergeCell ref="U53:V53"/>
    <mergeCell ref="U28:V28"/>
    <mergeCell ref="U78:V78"/>
    <mergeCell ref="U103:V103"/>
    <mergeCell ref="U128:V128"/>
    <mergeCell ref="U191:V191"/>
    <mergeCell ref="J195:R195"/>
    <mergeCell ref="S195:AA195"/>
    <mergeCell ref="J203:R203"/>
  </mergeCells>
  <printOptions horizontalCentered="1"/>
  <pageMargins left="0.70866141732283472" right="0.70866141732283472" top="1.3385826771653544" bottom="0.74803149606299213" header="0.31496062992125984" footer="0.31496062992125984"/>
  <pageSetup paperSize="8" scale="44" fitToHeight="0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fitToPage="1"/>
  </sheetPr>
  <dimension ref="B1:AA75"/>
  <sheetViews>
    <sheetView tabSelected="1" zoomScale="70" zoomScaleNormal="70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53.7265625" style="44" customWidth="1"/>
    <col min="4" max="4" width="55.1796875" style="44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2" ht="14.5" x14ac:dyDescent="0.35">
      <c r="B1" s="94" t="s">
        <v>121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2" ht="22.75" customHeight="1" x14ac:dyDescent="0.35">
      <c r="B2" s="95" t="s">
        <v>16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2" ht="91" x14ac:dyDescent="0.35">
      <c r="B3" s="9" t="s">
        <v>141</v>
      </c>
      <c r="C3" s="9" t="s">
        <v>43</v>
      </c>
      <c r="D3" s="9" t="s">
        <v>145</v>
      </c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2" ht="14" x14ac:dyDescent="0.3">
      <c r="B4" s="56" t="s">
        <v>121</v>
      </c>
      <c r="C4" s="57" t="s">
        <v>122</v>
      </c>
      <c r="D4" s="57" t="s">
        <v>123</v>
      </c>
      <c r="E4" s="38"/>
      <c r="F4" s="57">
        <v>60</v>
      </c>
      <c r="G4" s="53">
        <v>150000</v>
      </c>
      <c r="H4" s="37">
        <v>30</v>
      </c>
      <c r="I4" s="39">
        <v>440</v>
      </c>
      <c r="J4" s="34"/>
      <c r="K4" s="40"/>
      <c r="L4" s="33"/>
      <c r="M4" s="11">
        <f>+(K4-L4)</f>
        <v>0</v>
      </c>
      <c r="N4" s="35"/>
      <c r="O4" s="36"/>
      <c r="P4" s="36"/>
      <c r="Q4" s="36"/>
      <c r="R4" s="11">
        <f t="shared" ref="R4" si="0">+J4*F4*H4</f>
        <v>0</v>
      </c>
      <c r="S4" s="11">
        <f t="shared" ref="S4" si="1">+(M4+(P4+Q4+O4)*F4)*H4</f>
        <v>0</v>
      </c>
      <c r="T4" s="31" t="e">
        <f t="shared" ref="T4:T54" si="2">S4/$H$73</f>
        <v>#DIV/0!</v>
      </c>
      <c r="U4" s="27"/>
      <c r="V4" s="29"/>
    </row>
    <row r="5" spans="2:22" ht="14" x14ac:dyDescent="0.3">
      <c r="B5" s="58" t="s">
        <v>121</v>
      </c>
      <c r="C5" s="59" t="s">
        <v>122</v>
      </c>
      <c r="D5" s="59" t="s">
        <v>123</v>
      </c>
      <c r="E5" s="38"/>
      <c r="F5" s="59">
        <v>72</v>
      </c>
      <c r="G5" s="54">
        <v>120000</v>
      </c>
      <c r="H5" s="37">
        <v>30</v>
      </c>
      <c r="I5" s="39">
        <v>430</v>
      </c>
      <c r="J5" s="34"/>
      <c r="K5" s="40"/>
      <c r="L5" s="33"/>
      <c r="M5" s="11">
        <f t="shared" ref="M5:M53" si="3">+(K5-L5)</f>
        <v>0</v>
      </c>
      <c r="N5" s="35"/>
      <c r="O5" s="36"/>
      <c r="P5" s="36"/>
      <c r="Q5" s="36"/>
      <c r="R5" s="11">
        <f t="shared" ref="R5:R53" si="4">+J5*F5*H5</f>
        <v>0</v>
      </c>
      <c r="S5" s="11">
        <f t="shared" ref="S5:S53" si="5">+(M5+(P5+Q5+O5)*F5)*H5</f>
        <v>0</v>
      </c>
      <c r="T5" s="31" t="e">
        <f t="shared" ref="T5:T53" si="6">S5/$H$73</f>
        <v>#DIV/0!</v>
      </c>
      <c r="U5" s="27"/>
      <c r="V5" s="29"/>
    </row>
    <row r="6" spans="2:22" ht="14" x14ac:dyDescent="0.3">
      <c r="B6" s="60" t="s">
        <v>121</v>
      </c>
      <c r="C6" s="61" t="s">
        <v>122</v>
      </c>
      <c r="D6" s="61" t="s">
        <v>123</v>
      </c>
      <c r="E6" s="38"/>
      <c r="F6" s="61">
        <v>72</v>
      </c>
      <c r="G6" s="55">
        <v>180000</v>
      </c>
      <c r="H6" s="37">
        <v>40</v>
      </c>
      <c r="I6" s="39">
        <v>480</v>
      </c>
      <c r="J6" s="34"/>
      <c r="K6" s="40"/>
      <c r="L6" s="33"/>
      <c r="M6" s="11">
        <f t="shared" si="3"/>
        <v>0</v>
      </c>
      <c r="N6" s="35"/>
      <c r="O6" s="36"/>
      <c r="P6" s="36"/>
      <c r="Q6" s="36"/>
      <c r="R6" s="11">
        <f t="shared" si="4"/>
        <v>0</v>
      </c>
      <c r="S6" s="11">
        <f t="shared" si="5"/>
        <v>0</v>
      </c>
      <c r="T6" s="31" t="e">
        <f t="shared" si="6"/>
        <v>#DIV/0!</v>
      </c>
      <c r="U6" s="27"/>
      <c r="V6" s="29"/>
    </row>
    <row r="7" spans="2:22" ht="14" x14ac:dyDescent="0.3">
      <c r="B7" s="58" t="s">
        <v>121</v>
      </c>
      <c r="C7" s="57" t="s">
        <v>122</v>
      </c>
      <c r="D7" s="57" t="s">
        <v>124</v>
      </c>
      <c r="E7" s="38"/>
      <c r="F7" s="57">
        <v>60</v>
      </c>
      <c r="G7" s="53">
        <v>150000</v>
      </c>
      <c r="H7" s="37">
        <v>30</v>
      </c>
      <c r="I7" s="39">
        <v>480</v>
      </c>
      <c r="J7" s="34"/>
      <c r="K7" s="40"/>
      <c r="L7" s="33"/>
      <c r="M7" s="11">
        <f t="shared" si="3"/>
        <v>0</v>
      </c>
      <c r="N7" s="35"/>
      <c r="O7" s="36"/>
      <c r="P7" s="36"/>
      <c r="Q7" s="36"/>
      <c r="R7" s="11">
        <f t="shared" si="4"/>
        <v>0</v>
      </c>
      <c r="S7" s="11">
        <f t="shared" si="5"/>
        <v>0</v>
      </c>
      <c r="T7" s="31" t="e">
        <f t="shared" si="6"/>
        <v>#DIV/0!</v>
      </c>
      <c r="U7" s="27"/>
      <c r="V7" s="29"/>
    </row>
    <row r="8" spans="2:22" ht="14" x14ac:dyDescent="0.3">
      <c r="B8" s="58" t="s">
        <v>121</v>
      </c>
      <c r="C8" s="59" t="s">
        <v>122</v>
      </c>
      <c r="D8" s="59" t="s">
        <v>124</v>
      </c>
      <c r="E8" s="38"/>
      <c r="F8" s="59">
        <v>72</v>
      </c>
      <c r="G8" s="54">
        <v>120000</v>
      </c>
      <c r="H8" s="37">
        <v>30</v>
      </c>
      <c r="I8" s="39">
        <v>460</v>
      </c>
      <c r="J8" s="34"/>
      <c r="K8" s="40"/>
      <c r="L8" s="33"/>
      <c r="M8" s="11">
        <f t="shared" si="3"/>
        <v>0</v>
      </c>
      <c r="N8" s="35"/>
      <c r="O8" s="36"/>
      <c r="P8" s="36"/>
      <c r="Q8" s="36"/>
      <c r="R8" s="11">
        <f t="shared" si="4"/>
        <v>0</v>
      </c>
      <c r="S8" s="11">
        <f t="shared" si="5"/>
        <v>0</v>
      </c>
      <c r="T8" s="31" t="e">
        <f t="shared" si="6"/>
        <v>#DIV/0!</v>
      </c>
      <c r="U8" s="27"/>
      <c r="V8" s="29"/>
    </row>
    <row r="9" spans="2:22" ht="14" x14ac:dyDescent="0.3">
      <c r="B9" s="58" t="s">
        <v>121</v>
      </c>
      <c r="C9" s="61" t="s">
        <v>122</v>
      </c>
      <c r="D9" s="61" t="s">
        <v>124</v>
      </c>
      <c r="E9" s="38"/>
      <c r="F9" s="61">
        <v>72</v>
      </c>
      <c r="G9" s="55">
        <v>180000</v>
      </c>
      <c r="H9" s="37">
        <v>40</v>
      </c>
      <c r="I9" s="39">
        <v>510</v>
      </c>
      <c r="J9" s="34"/>
      <c r="K9" s="40"/>
      <c r="L9" s="33"/>
      <c r="M9" s="11">
        <f t="shared" si="3"/>
        <v>0</v>
      </c>
      <c r="N9" s="35"/>
      <c r="O9" s="36"/>
      <c r="P9" s="36"/>
      <c r="Q9" s="36"/>
      <c r="R9" s="11">
        <f t="shared" si="4"/>
        <v>0</v>
      </c>
      <c r="S9" s="11">
        <f t="shared" si="5"/>
        <v>0</v>
      </c>
      <c r="T9" s="31" t="e">
        <f t="shared" si="6"/>
        <v>#DIV/0!</v>
      </c>
      <c r="U9" s="27"/>
      <c r="V9" s="29"/>
    </row>
    <row r="10" spans="2:22" ht="14" x14ac:dyDescent="0.3">
      <c r="B10" s="58" t="s">
        <v>121</v>
      </c>
      <c r="C10" s="57" t="s">
        <v>122</v>
      </c>
      <c r="D10" s="57" t="s">
        <v>125</v>
      </c>
      <c r="E10" s="38"/>
      <c r="F10" s="57">
        <v>60</v>
      </c>
      <c r="G10" s="53">
        <v>150000</v>
      </c>
      <c r="H10" s="37">
        <v>30</v>
      </c>
      <c r="I10" s="39">
        <v>600</v>
      </c>
      <c r="J10" s="34"/>
      <c r="K10" s="40"/>
      <c r="L10" s="33"/>
      <c r="M10" s="11">
        <f t="shared" si="3"/>
        <v>0</v>
      </c>
      <c r="N10" s="35"/>
      <c r="O10" s="36"/>
      <c r="P10" s="36"/>
      <c r="Q10" s="36"/>
      <c r="R10" s="11">
        <f t="shared" si="4"/>
        <v>0</v>
      </c>
      <c r="S10" s="11">
        <f t="shared" si="5"/>
        <v>0</v>
      </c>
      <c r="T10" s="31" t="e">
        <f t="shared" si="6"/>
        <v>#DIV/0!</v>
      </c>
      <c r="U10" s="27"/>
      <c r="V10" s="29"/>
    </row>
    <row r="11" spans="2:22" ht="14" x14ac:dyDescent="0.3">
      <c r="B11" s="58" t="s">
        <v>121</v>
      </c>
      <c r="C11" s="59" t="s">
        <v>122</v>
      </c>
      <c r="D11" s="59" t="s">
        <v>126</v>
      </c>
      <c r="E11" s="38"/>
      <c r="F11" s="59">
        <v>72</v>
      </c>
      <c r="G11" s="54">
        <v>120000</v>
      </c>
      <c r="H11" s="37">
        <v>30</v>
      </c>
      <c r="I11" s="39">
        <v>570</v>
      </c>
      <c r="J11" s="34"/>
      <c r="K11" s="40"/>
      <c r="L11" s="33"/>
      <c r="M11" s="11">
        <f t="shared" si="3"/>
        <v>0</v>
      </c>
      <c r="N11" s="35"/>
      <c r="O11" s="36"/>
      <c r="P11" s="36"/>
      <c r="Q11" s="36"/>
      <c r="R11" s="11">
        <f t="shared" si="4"/>
        <v>0</v>
      </c>
      <c r="S11" s="11">
        <f t="shared" si="5"/>
        <v>0</v>
      </c>
      <c r="T11" s="31" t="e">
        <f t="shared" si="6"/>
        <v>#DIV/0!</v>
      </c>
      <c r="U11" s="27"/>
      <c r="V11" s="29"/>
    </row>
    <row r="12" spans="2:22" ht="14" x14ac:dyDescent="0.3">
      <c r="B12" s="58" t="s">
        <v>121</v>
      </c>
      <c r="C12" s="61" t="s">
        <v>122</v>
      </c>
      <c r="D12" s="61" t="s">
        <v>125</v>
      </c>
      <c r="E12" s="38"/>
      <c r="F12" s="61">
        <v>72</v>
      </c>
      <c r="G12" s="55">
        <v>180000</v>
      </c>
      <c r="H12" s="37">
        <v>40</v>
      </c>
      <c r="I12" s="39">
        <v>590</v>
      </c>
      <c r="J12" s="34"/>
      <c r="K12" s="40"/>
      <c r="L12" s="33"/>
      <c r="M12" s="11">
        <f t="shared" si="3"/>
        <v>0</v>
      </c>
      <c r="N12" s="35"/>
      <c r="O12" s="36"/>
      <c r="P12" s="36"/>
      <c r="Q12" s="36"/>
      <c r="R12" s="11">
        <f t="shared" si="4"/>
        <v>0</v>
      </c>
      <c r="S12" s="11">
        <f t="shared" si="5"/>
        <v>0</v>
      </c>
      <c r="T12" s="31" t="e">
        <f t="shared" si="6"/>
        <v>#DIV/0!</v>
      </c>
      <c r="U12" s="27"/>
      <c r="V12" s="29"/>
    </row>
    <row r="13" spans="2:22" ht="14" x14ac:dyDescent="0.3">
      <c r="B13" s="58" t="s">
        <v>121</v>
      </c>
      <c r="C13" s="57" t="s">
        <v>127</v>
      </c>
      <c r="D13" s="57" t="s">
        <v>123</v>
      </c>
      <c r="E13" s="38"/>
      <c r="F13" s="57">
        <v>60</v>
      </c>
      <c r="G13" s="53">
        <v>150000</v>
      </c>
      <c r="H13" s="37">
        <v>100</v>
      </c>
      <c r="I13" s="39">
        <v>590</v>
      </c>
      <c r="J13" s="34"/>
      <c r="K13" s="40"/>
      <c r="L13" s="33"/>
      <c r="M13" s="11">
        <f t="shared" si="3"/>
        <v>0</v>
      </c>
      <c r="N13" s="35"/>
      <c r="O13" s="36"/>
      <c r="P13" s="36"/>
      <c r="Q13" s="36"/>
      <c r="R13" s="11">
        <f t="shared" si="4"/>
        <v>0</v>
      </c>
      <c r="S13" s="11">
        <f t="shared" si="5"/>
        <v>0</v>
      </c>
      <c r="T13" s="31" t="e">
        <f t="shared" si="6"/>
        <v>#DIV/0!</v>
      </c>
      <c r="U13" s="27"/>
      <c r="V13" s="29"/>
    </row>
    <row r="14" spans="2:22" ht="14" x14ac:dyDescent="0.3">
      <c r="B14" s="58" t="s">
        <v>121</v>
      </c>
      <c r="C14" s="59" t="s">
        <v>127</v>
      </c>
      <c r="D14" s="59" t="s">
        <v>123</v>
      </c>
      <c r="E14" s="38"/>
      <c r="F14" s="59">
        <v>72</v>
      </c>
      <c r="G14" s="54">
        <v>120000</v>
      </c>
      <c r="H14" s="37">
        <v>100</v>
      </c>
      <c r="I14" s="39">
        <v>490</v>
      </c>
      <c r="J14" s="34"/>
      <c r="K14" s="40"/>
      <c r="L14" s="33"/>
      <c r="M14" s="11">
        <f t="shared" si="3"/>
        <v>0</v>
      </c>
      <c r="N14" s="35"/>
      <c r="O14" s="36"/>
      <c r="P14" s="36"/>
      <c r="Q14" s="36"/>
      <c r="R14" s="11">
        <f t="shared" si="4"/>
        <v>0</v>
      </c>
      <c r="S14" s="11">
        <f t="shared" si="5"/>
        <v>0</v>
      </c>
      <c r="T14" s="31" t="e">
        <f t="shared" si="6"/>
        <v>#DIV/0!</v>
      </c>
      <c r="U14" s="27"/>
      <c r="V14" s="29"/>
    </row>
    <row r="15" spans="2:22" ht="14" x14ac:dyDescent="0.3">
      <c r="B15" s="58" t="s">
        <v>121</v>
      </c>
      <c r="C15" s="61" t="s">
        <v>127</v>
      </c>
      <c r="D15" s="61" t="s">
        <v>123</v>
      </c>
      <c r="E15" s="38"/>
      <c r="F15" s="61">
        <v>72</v>
      </c>
      <c r="G15" s="55">
        <v>180000</v>
      </c>
      <c r="H15" s="37">
        <v>100</v>
      </c>
      <c r="I15" s="39">
        <v>510</v>
      </c>
      <c r="J15" s="34"/>
      <c r="K15" s="40"/>
      <c r="L15" s="33"/>
      <c r="M15" s="11">
        <f t="shared" si="3"/>
        <v>0</v>
      </c>
      <c r="N15" s="35"/>
      <c r="O15" s="36"/>
      <c r="P15" s="36"/>
      <c r="Q15" s="36"/>
      <c r="R15" s="11">
        <f t="shared" si="4"/>
        <v>0</v>
      </c>
      <c r="S15" s="11">
        <f t="shared" si="5"/>
        <v>0</v>
      </c>
      <c r="T15" s="31" t="e">
        <f t="shared" si="6"/>
        <v>#DIV/0!</v>
      </c>
      <c r="U15" s="27"/>
      <c r="V15" s="29"/>
    </row>
    <row r="16" spans="2:22" ht="14" x14ac:dyDescent="0.3">
      <c r="B16" s="58" t="s">
        <v>121</v>
      </c>
      <c r="C16" s="57" t="s">
        <v>127</v>
      </c>
      <c r="D16" s="57" t="s">
        <v>124</v>
      </c>
      <c r="E16" s="38"/>
      <c r="F16" s="57">
        <v>60</v>
      </c>
      <c r="G16" s="53">
        <v>150000</v>
      </c>
      <c r="H16" s="37">
        <v>100</v>
      </c>
      <c r="I16" s="39">
        <v>630</v>
      </c>
      <c r="J16" s="34"/>
      <c r="K16" s="40"/>
      <c r="L16" s="33"/>
      <c r="M16" s="11">
        <f t="shared" si="3"/>
        <v>0</v>
      </c>
      <c r="N16" s="35"/>
      <c r="O16" s="36"/>
      <c r="P16" s="36"/>
      <c r="Q16" s="36"/>
      <c r="R16" s="11">
        <f t="shared" si="4"/>
        <v>0</v>
      </c>
      <c r="S16" s="11">
        <f t="shared" si="5"/>
        <v>0</v>
      </c>
      <c r="T16" s="31" t="e">
        <f t="shared" si="6"/>
        <v>#DIV/0!</v>
      </c>
      <c r="U16" s="27"/>
      <c r="V16" s="29"/>
    </row>
    <row r="17" spans="2:22" ht="14" x14ac:dyDescent="0.3">
      <c r="B17" s="58" t="s">
        <v>121</v>
      </c>
      <c r="C17" s="59" t="s">
        <v>127</v>
      </c>
      <c r="D17" s="59" t="s">
        <v>124</v>
      </c>
      <c r="E17" s="38"/>
      <c r="F17" s="59">
        <v>72</v>
      </c>
      <c r="G17" s="54">
        <v>120000</v>
      </c>
      <c r="H17" s="37">
        <v>100</v>
      </c>
      <c r="I17" s="39">
        <v>580</v>
      </c>
      <c r="J17" s="34"/>
      <c r="K17" s="40"/>
      <c r="L17" s="33"/>
      <c r="M17" s="11">
        <f t="shared" si="3"/>
        <v>0</v>
      </c>
      <c r="N17" s="35"/>
      <c r="O17" s="36"/>
      <c r="P17" s="36"/>
      <c r="Q17" s="36"/>
      <c r="R17" s="11">
        <f t="shared" si="4"/>
        <v>0</v>
      </c>
      <c r="S17" s="11">
        <f t="shared" si="5"/>
        <v>0</v>
      </c>
      <c r="T17" s="31" t="e">
        <f t="shared" si="6"/>
        <v>#DIV/0!</v>
      </c>
      <c r="U17" s="27"/>
      <c r="V17" s="29"/>
    </row>
    <row r="18" spans="2:22" ht="14" x14ac:dyDescent="0.3">
      <c r="B18" s="58" t="s">
        <v>121</v>
      </c>
      <c r="C18" s="61" t="s">
        <v>127</v>
      </c>
      <c r="D18" s="61" t="s">
        <v>124</v>
      </c>
      <c r="E18" s="38"/>
      <c r="F18" s="61">
        <v>72</v>
      </c>
      <c r="G18" s="55">
        <v>180000</v>
      </c>
      <c r="H18" s="37">
        <v>100</v>
      </c>
      <c r="I18" s="39">
        <v>650</v>
      </c>
      <c r="J18" s="34"/>
      <c r="K18" s="40"/>
      <c r="L18" s="33"/>
      <c r="M18" s="11">
        <f t="shared" si="3"/>
        <v>0</v>
      </c>
      <c r="N18" s="35"/>
      <c r="O18" s="36"/>
      <c r="P18" s="36"/>
      <c r="Q18" s="36"/>
      <c r="R18" s="11">
        <f t="shared" si="4"/>
        <v>0</v>
      </c>
      <c r="S18" s="11">
        <f t="shared" si="5"/>
        <v>0</v>
      </c>
      <c r="T18" s="31" t="e">
        <f t="shared" si="6"/>
        <v>#DIV/0!</v>
      </c>
      <c r="U18" s="27"/>
      <c r="V18" s="29"/>
    </row>
    <row r="19" spans="2:22" ht="14" x14ac:dyDescent="0.3">
      <c r="B19" s="58" t="s">
        <v>121</v>
      </c>
      <c r="C19" s="57" t="s">
        <v>127</v>
      </c>
      <c r="D19" s="57" t="s">
        <v>125</v>
      </c>
      <c r="E19" s="38"/>
      <c r="F19" s="57">
        <v>60</v>
      </c>
      <c r="G19" s="53">
        <v>150000</v>
      </c>
      <c r="H19" s="37">
        <v>100</v>
      </c>
      <c r="I19" s="39">
        <v>650</v>
      </c>
      <c r="J19" s="34"/>
      <c r="K19" s="40"/>
      <c r="L19" s="33"/>
      <c r="M19" s="11">
        <f t="shared" si="3"/>
        <v>0</v>
      </c>
      <c r="N19" s="35"/>
      <c r="O19" s="36"/>
      <c r="P19" s="36"/>
      <c r="Q19" s="36"/>
      <c r="R19" s="11">
        <f t="shared" si="4"/>
        <v>0</v>
      </c>
      <c r="S19" s="11">
        <f t="shared" si="5"/>
        <v>0</v>
      </c>
      <c r="T19" s="31" t="e">
        <f t="shared" si="6"/>
        <v>#DIV/0!</v>
      </c>
      <c r="U19" s="27"/>
      <c r="V19" s="29"/>
    </row>
    <row r="20" spans="2:22" ht="14" x14ac:dyDescent="0.3">
      <c r="B20" s="58" t="s">
        <v>121</v>
      </c>
      <c r="C20" s="59" t="s">
        <v>127</v>
      </c>
      <c r="D20" s="59" t="s">
        <v>126</v>
      </c>
      <c r="E20" s="38"/>
      <c r="F20" s="59">
        <v>72</v>
      </c>
      <c r="G20" s="54">
        <v>120000</v>
      </c>
      <c r="H20" s="37">
        <v>100</v>
      </c>
      <c r="I20" s="39">
        <v>620</v>
      </c>
      <c r="J20" s="34"/>
      <c r="K20" s="40"/>
      <c r="L20" s="33"/>
      <c r="M20" s="11">
        <f t="shared" si="3"/>
        <v>0</v>
      </c>
      <c r="N20" s="35"/>
      <c r="O20" s="36"/>
      <c r="P20" s="36"/>
      <c r="Q20" s="36"/>
      <c r="R20" s="11">
        <f t="shared" si="4"/>
        <v>0</v>
      </c>
      <c r="S20" s="11">
        <f t="shared" si="5"/>
        <v>0</v>
      </c>
      <c r="T20" s="31" t="e">
        <f t="shared" si="6"/>
        <v>#DIV/0!</v>
      </c>
      <c r="U20" s="27"/>
      <c r="V20" s="29"/>
    </row>
    <row r="21" spans="2:22" ht="14" x14ac:dyDescent="0.3">
      <c r="B21" s="58" t="s">
        <v>121</v>
      </c>
      <c r="C21" s="61" t="s">
        <v>127</v>
      </c>
      <c r="D21" s="61" t="s">
        <v>125</v>
      </c>
      <c r="E21" s="38"/>
      <c r="F21" s="61">
        <v>72</v>
      </c>
      <c r="G21" s="55">
        <v>180000</v>
      </c>
      <c r="H21" s="37">
        <v>200</v>
      </c>
      <c r="I21" s="39">
        <v>680</v>
      </c>
      <c r="J21" s="34"/>
      <c r="K21" s="40"/>
      <c r="L21" s="33"/>
      <c r="M21" s="11">
        <f t="shared" si="3"/>
        <v>0</v>
      </c>
      <c r="N21" s="35"/>
      <c r="O21" s="36"/>
      <c r="P21" s="36"/>
      <c r="Q21" s="36"/>
      <c r="R21" s="11">
        <f t="shared" si="4"/>
        <v>0</v>
      </c>
      <c r="S21" s="11">
        <f t="shared" si="5"/>
        <v>0</v>
      </c>
      <c r="T21" s="31" t="e">
        <f t="shared" si="6"/>
        <v>#DIV/0!</v>
      </c>
      <c r="U21" s="27"/>
      <c r="V21" s="29"/>
    </row>
    <row r="22" spans="2:22" ht="14" x14ac:dyDescent="0.3">
      <c r="B22" s="58" t="s">
        <v>121</v>
      </c>
      <c r="C22" s="57" t="s">
        <v>128</v>
      </c>
      <c r="D22" s="57" t="s">
        <v>125</v>
      </c>
      <c r="E22" s="38"/>
      <c r="F22" s="57">
        <v>60</v>
      </c>
      <c r="G22" s="53">
        <v>50000</v>
      </c>
      <c r="H22" s="37">
        <v>50</v>
      </c>
      <c r="I22" s="39">
        <v>710</v>
      </c>
      <c r="J22" s="34"/>
      <c r="K22" s="40"/>
      <c r="L22" s="33"/>
      <c r="M22" s="11">
        <f t="shared" si="3"/>
        <v>0</v>
      </c>
      <c r="N22" s="35"/>
      <c r="O22" s="36"/>
      <c r="P22" s="36"/>
      <c r="Q22" s="36"/>
      <c r="R22" s="11">
        <f t="shared" si="4"/>
        <v>0</v>
      </c>
      <c r="S22" s="11">
        <f t="shared" si="5"/>
        <v>0</v>
      </c>
      <c r="T22" s="31" t="e">
        <f t="shared" si="6"/>
        <v>#DIV/0!</v>
      </c>
      <c r="U22" s="27"/>
      <c r="V22" s="29"/>
    </row>
    <row r="23" spans="2:22" ht="14" x14ac:dyDescent="0.3">
      <c r="B23" s="58" t="s">
        <v>121</v>
      </c>
      <c r="C23" s="61" t="s">
        <v>129</v>
      </c>
      <c r="D23" s="61" t="s">
        <v>126</v>
      </c>
      <c r="E23" s="38"/>
      <c r="F23" s="61">
        <v>60</v>
      </c>
      <c r="G23" s="55">
        <v>50000</v>
      </c>
      <c r="H23" s="37">
        <v>50</v>
      </c>
      <c r="I23" s="39">
        <v>700</v>
      </c>
      <c r="J23" s="34"/>
      <c r="K23" s="40"/>
      <c r="L23" s="33"/>
      <c r="M23" s="11">
        <f t="shared" si="3"/>
        <v>0</v>
      </c>
      <c r="N23" s="35"/>
      <c r="O23" s="36"/>
      <c r="P23" s="36"/>
      <c r="Q23" s="36"/>
      <c r="R23" s="11">
        <f t="shared" si="4"/>
        <v>0</v>
      </c>
      <c r="S23" s="11">
        <f t="shared" si="5"/>
        <v>0</v>
      </c>
      <c r="T23" s="31" t="e">
        <f t="shared" si="6"/>
        <v>#DIV/0!</v>
      </c>
      <c r="U23" s="27"/>
      <c r="V23" s="29"/>
    </row>
    <row r="24" spans="2:22" ht="14" x14ac:dyDescent="0.3">
      <c r="B24" s="56" t="s">
        <v>121</v>
      </c>
      <c r="C24" s="57" t="s">
        <v>130</v>
      </c>
      <c r="D24" s="57" t="s">
        <v>123</v>
      </c>
      <c r="E24" s="38"/>
      <c r="F24" s="57">
        <v>60</v>
      </c>
      <c r="G24" s="53">
        <v>150000</v>
      </c>
      <c r="H24" s="37">
        <v>30</v>
      </c>
      <c r="I24" s="39">
        <v>710</v>
      </c>
      <c r="J24" s="34"/>
      <c r="K24" s="40"/>
      <c r="L24" s="33"/>
      <c r="M24" s="11">
        <f t="shared" si="3"/>
        <v>0</v>
      </c>
      <c r="N24" s="35"/>
      <c r="O24" s="36"/>
      <c r="P24" s="36"/>
      <c r="Q24" s="36"/>
      <c r="R24" s="11">
        <f t="shared" si="4"/>
        <v>0</v>
      </c>
      <c r="S24" s="11">
        <f t="shared" si="5"/>
        <v>0</v>
      </c>
      <c r="T24" s="31" t="e">
        <f t="shared" si="6"/>
        <v>#DIV/0!</v>
      </c>
      <c r="U24" s="27"/>
      <c r="V24" s="29"/>
    </row>
    <row r="25" spans="2:22" ht="14" x14ac:dyDescent="0.3">
      <c r="B25" s="58" t="s">
        <v>121</v>
      </c>
      <c r="C25" s="59" t="s">
        <v>130</v>
      </c>
      <c r="D25" s="59" t="s">
        <v>123</v>
      </c>
      <c r="E25" s="38"/>
      <c r="F25" s="59">
        <v>72</v>
      </c>
      <c r="G25" s="54">
        <v>120000</v>
      </c>
      <c r="H25" s="37">
        <v>30</v>
      </c>
      <c r="I25" s="39">
        <v>650</v>
      </c>
      <c r="J25" s="34"/>
      <c r="K25" s="40"/>
      <c r="L25" s="33"/>
      <c r="M25" s="11">
        <f t="shared" si="3"/>
        <v>0</v>
      </c>
      <c r="N25" s="35"/>
      <c r="O25" s="36"/>
      <c r="P25" s="36"/>
      <c r="Q25" s="36"/>
      <c r="R25" s="11">
        <f t="shared" si="4"/>
        <v>0</v>
      </c>
      <c r="S25" s="11">
        <f t="shared" si="5"/>
        <v>0</v>
      </c>
      <c r="T25" s="31" t="e">
        <f t="shared" si="6"/>
        <v>#DIV/0!</v>
      </c>
      <c r="U25" s="27"/>
      <c r="V25" s="29"/>
    </row>
    <row r="26" spans="2:22" ht="14" x14ac:dyDescent="0.3">
      <c r="B26" s="60" t="s">
        <v>121</v>
      </c>
      <c r="C26" s="61" t="s">
        <v>130</v>
      </c>
      <c r="D26" s="61" t="s">
        <v>123</v>
      </c>
      <c r="E26" s="38"/>
      <c r="F26" s="61">
        <v>72</v>
      </c>
      <c r="G26" s="55">
        <v>180000</v>
      </c>
      <c r="H26" s="37">
        <v>30</v>
      </c>
      <c r="I26" s="39">
        <v>680</v>
      </c>
      <c r="J26" s="34"/>
      <c r="K26" s="40"/>
      <c r="L26" s="33"/>
      <c r="M26" s="11">
        <f t="shared" si="3"/>
        <v>0</v>
      </c>
      <c r="N26" s="35"/>
      <c r="O26" s="36"/>
      <c r="P26" s="36"/>
      <c r="Q26" s="36"/>
      <c r="R26" s="11">
        <f t="shared" si="4"/>
        <v>0</v>
      </c>
      <c r="S26" s="11">
        <f t="shared" si="5"/>
        <v>0</v>
      </c>
      <c r="T26" s="31" t="e">
        <f t="shared" si="6"/>
        <v>#DIV/0!</v>
      </c>
      <c r="U26" s="27"/>
      <c r="V26" s="29"/>
    </row>
    <row r="27" spans="2:22" ht="14" x14ac:dyDescent="0.3">
      <c r="B27" s="56" t="s">
        <v>121</v>
      </c>
      <c r="C27" s="57" t="s">
        <v>130</v>
      </c>
      <c r="D27" s="57" t="s">
        <v>124</v>
      </c>
      <c r="E27" s="38"/>
      <c r="F27" s="57">
        <v>60</v>
      </c>
      <c r="G27" s="53">
        <v>150000</v>
      </c>
      <c r="H27" s="37">
        <v>20</v>
      </c>
      <c r="I27" s="39">
        <v>740</v>
      </c>
      <c r="J27" s="34"/>
      <c r="K27" s="40"/>
      <c r="L27" s="33"/>
      <c r="M27" s="11">
        <f t="shared" si="3"/>
        <v>0</v>
      </c>
      <c r="N27" s="35"/>
      <c r="O27" s="36"/>
      <c r="P27" s="36"/>
      <c r="Q27" s="36"/>
      <c r="R27" s="11">
        <f t="shared" si="4"/>
        <v>0</v>
      </c>
      <c r="S27" s="11">
        <f t="shared" si="5"/>
        <v>0</v>
      </c>
      <c r="T27" s="31" t="e">
        <f t="shared" si="6"/>
        <v>#DIV/0!</v>
      </c>
      <c r="U27" s="27"/>
      <c r="V27" s="29"/>
    </row>
    <row r="28" spans="2:22" ht="14" x14ac:dyDescent="0.3">
      <c r="B28" s="58" t="s">
        <v>121</v>
      </c>
      <c r="C28" s="59" t="s">
        <v>130</v>
      </c>
      <c r="D28" s="59" t="s">
        <v>124</v>
      </c>
      <c r="E28" s="38"/>
      <c r="F28" s="59">
        <v>72</v>
      </c>
      <c r="G28" s="54">
        <v>120000</v>
      </c>
      <c r="H28" s="37">
        <v>20</v>
      </c>
      <c r="I28" s="39">
        <v>680</v>
      </c>
      <c r="J28" s="34"/>
      <c r="K28" s="40"/>
      <c r="L28" s="33"/>
      <c r="M28" s="11">
        <f t="shared" si="3"/>
        <v>0</v>
      </c>
      <c r="N28" s="35"/>
      <c r="O28" s="36"/>
      <c r="P28" s="36"/>
      <c r="Q28" s="36"/>
      <c r="R28" s="11">
        <f t="shared" si="4"/>
        <v>0</v>
      </c>
      <c r="S28" s="11">
        <f t="shared" si="5"/>
        <v>0</v>
      </c>
      <c r="T28" s="31" t="e">
        <f t="shared" si="6"/>
        <v>#DIV/0!</v>
      </c>
      <c r="U28" s="27"/>
      <c r="V28" s="29"/>
    </row>
    <row r="29" spans="2:22" ht="14" x14ac:dyDescent="0.3">
      <c r="B29" s="60" t="s">
        <v>121</v>
      </c>
      <c r="C29" s="61" t="s">
        <v>130</v>
      </c>
      <c r="D29" s="61" t="s">
        <v>124</v>
      </c>
      <c r="E29" s="38"/>
      <c r="F29" s="61">
        <v>72</v>
      </c>
      <c r="G29" s="55">
        <v>180000</v>
      </c>
      <c r="H29" s="37">
        <v>20</v>
      </c>
      <c r="I29" s="39">
        <v>710</v>
      </c>
      <c r="J29" s="34"/>
      <c r="K29" s="40"/>
      <c r="L29" s="33"/>
      <c r="M29" s="11">
        <f t="shared" si="3"/>
        <v>0</v>
      </c>
      <c r="N29" s="35"/>
      <c r="O29" s="36"/>
      <c r="P29" s="36"/>
      <c r="Q29" s="36"/>
      <c r="R29" s="11">
        <f t="shared" si="4"/>
        <v>0</v>
      </c>
      <c r="S29" s="11">
        <f t="shared" si="5"/>
        <v>0</v>
      </c>
      <c r="T29" s="31" t="e">
        <f t="shared" si="6"/>
        <v>#DIV/0!</v>
      </c>
      <c r="U29" s="27"/>
      <c r="V29" s="29"/>
    </row>
    <row r="30" spans="2:22" ht="14" x14ac:dyDescent="0.3">
      <c r="B30" s="56" t="s">
        <v>121</v>
      </c>
      <c r="C30" s="57" t="s">
        <v>130</v>
      </c>
      <c r="D30" s="57" t="s">
        <v>125</v>
      </c>
      <c r="E30" s="38"/>
      <c r="F30" s="57">
        <v>60</v>
      </c>
      <c r="G30" s="53">
        <v>150000</v>
      </c>
      <c r="H30" s="37">
        <v>20</v>
      </c>
      <c r="I30" s="39">
        <v>785</v>
      </c>
      <c r="J30" s="34"/>
      <c r="K30" s="40"/>
      <c r="L30" s="33"/>
      <c r="M30" s="11">
        <f t="shared" si="3"/>
        <v>0</v>
      </c>
      <c r="N30" s="35"/>
      <c r="O30" s="36"/>
      <c r="P30" s="36"/>
      <c r="Q30" s="36"/>
      <c r="R30" s="11">
        <f t="shared" si="4"/>
        <v>0</v>
      </c>
      <c r="S30" s="11">
        <f t="shared" si="5"/>
        <v>0</v>
      </c>
      <c r="T30" s="31" t="e">
        <f t="shared" si="6"/>
        <v>#DIV/0!</v>
      </c>
      <c r="U30" s="27"/>
      <c r="V30" s="29"/>
    </row>
    <row r="31" spans="2:22" ht="14" x14ac:dyDescent="0.3">
      <c r="B31" s="58" t="s">
        <v>121</v>
      </c>
      <c r="C31" s="59" t="s">
        <v>130</v>
      </c>
      <c r="D31" s="59" t="s">
        <v>126</v>
      </c>
      <c r="E31" s="38"/>
      <c r="F31" s="59">
        <v>72</v>
      </c>
      <c r="G31" s="54">
        <v>120000</v>
      </c>
      <c r="H31" s="37">
        <v>20</v>
      </c>
      <c r="I31" s="39">
        <v>725</v>
      </c>
      <c r="J31" s="34"/>
      <c r="K31" s="40"/>
      <c r="L31" s="33"/>
      <c r="M31" s="11">
        <f t="shared" si="3"/>
        <v>0</v>
      </c>
      <c r="N31" s="35"/>
      <c r="O31" s="36"/>
      <c r="P31" s="36"/>
      <c r="Q31" s="36"/>
      <c r="R31" s="11">
        <f t="shared" si="4"/>
        <v>0</v>
      </c>
      <c r="S31" s="11">
        <f t="shared" si="5"/>
        <v>0</v>
      </c>
      <c r="T31" s="31" t="e">
        <f t="shared" si="6"/>
        <v>#DIV/0!</v>
      </c>
      <c r="U31" s="27"/>
      <c r="V31" s="29"/>
    </row>
    <row r="32" spans="2:22" ht="14" x14ac:dyDescent="0.3">
      <c r="B32" s="60" t="s">
        <v>121</v>
      </c>
      <c r="C32" s="61" t="s">
        <v>130</v>
      </c>
      <c r="D32" s="61" t="s">
        <v>125</v>
      </c>
      <c r="E32" s="38"/>
      <c r="F32" s="61">
        <v>72</v>
      </c>
      <c r="G32" s="55">
        <v>180000</v>
      </c>
      <c r="H32" s="37">
        <v>20</v>
      </c>
      <c r="I32" s="39">
        <v>755</v>
      </c>
      <c r="J32" s="34"/>
      <c r="K32" s="40"/>
      <c r="L32" s="33"/>
      <c r="M32" s="11">
        <f t="shared" si="3"/>
        <v>0</v>
      </c>
      <c r="N32" s="35"/>
      <c r="O32" s="36"/>
      <c r="P32" s="36"/>
      <c r="Q32" s="36"/>
      <c r="R32" s="11">
        <f t="shared" si="4"/>
        <v>0</v>
      </c>
      <c r="S32" s="11">
        <f t="shared" si="5"/>
        <v>0</v>
      </c>
      <c r="T32" s="31" t="e">
        <f t="shared" si="6"/>
        <v>#DIV/0!</v>
      </c>
      <c r="U32" s="27"/>
      <c r="V32" s="29"/>
    </row>
    <row r="33" spans="2:22" ht="14" x14ac:dyDescent="0.3">
      <c r="B33" s="56" t="s">
        <v>121</v>
      </c>
      <c r="C33" s="57" t="s">
        <v>131</v>
      </c>
      <c r="D33" s="57" t="s">
        <v>123</v>
      </c>
      <c r="E33" s="38"/>
      <c r="F33" s="57">
        <v>60</v>
      </c>
      <c r="G33" s="53">
        <v>150000</v>
      </c>
      <c r="H33" s="37">
        <v>60</v>
      </c>
      <c r="I33" s="39">
        <v>760</v>
      </c>
      <c r="J33" s="34"/>
      <c r="K33" s="40"/>
      <c r="L33" s="33"/>
      <c r="M33" s="11">
        <f t="shared" si="3"/>
        <v>0</v>
      </c>
      <c r="N33" s="35"/>
      <c r="O33" s="36"/>
      <c r="P33" s="36"/>
      <c r="Q33" s="36"/>
      <c r="R33" s="11">
        <f t="shared" si="4"/>
        <v>0</v>
      </c>
      <c r="S33" s="11">
        <f t="shared" si="5"/>
        <v>0</v>
      </c>
      <c r="T33" s="31" t="e">
        <f t="shared" si="6"/>
        <v>#DIV/0!</v>
      </c>
      <c r="U33" s="27"/>
      <c r="V33" s="29"/>
    </row>
    <row r="34" spans="2:22" ht="14" x14ac:dyDescent="0.3">
      <c r="B34" s="58" t="s">
        <v>121</v>
      </c>
      <c r="C34" s="59" t="s">
        <v>132</v>
      </c>
      <c r="D34" s="59" t="s">
        <v>123</v>
      </c>
      <c r="E34" s="38"/>
      <c r="F34" s="59">
        <v>72</v>
      </c>
      <c r="G34" s="54">
        <v>120000</v>
      </c>
      <c r="H34" s="37">
        <v>60</v>
      </c>
      <c r="I34" s="39">
        <v>690</v>
      </c>
      <c r="J34" s="34"/>
      <c r="K34" s="40"/>
      <c r="L34" s="33"/>
      <c r="M34" s="11">
        <f t="shared" si="3"/>
        <v>0</v>
      </c>
      <c r="N34" s="35"/>
      <c r="O34" s="36"/>
      <c r="P34" s="36"/>
      <c r="Q34" s="36"/>
      <c r="R34" s="11">
        <f t="shared" si="4"/>
        <v>0</v>
      </c>
      <c r="S34" s="11">
        <f t="shared" si="5"/>
        <v>0</v>
      </c>
      <c r="T34" s="31" t="e">
        <f t="shared" si="6"/>
        <v>#DIV/0!</v>
      </c>
      <c r="U34" s="27"/>
      <c r="V34" s="29"/>
    </row>
    <row r="35" spans="2:22" ht="14" x14ac:dyDescent="0.3">
      <c r="B35" s="60" t="s">
        <v>121</v>
      </c>
      <c r="C35" s="61" t="s">
        <v>131</v>
      </c>
      <c r="D35" s="61" t="s">
        <v>123</v>
      </c>
      <c r="E35" s="38"/>
      <c r="F35" s="61">
        <v>72</v>
      </c>
      <c r="G35" s="55">
        <v>180000</v>
      </c>
      <c r="H35" s="37">
        <v>60</v>
      </c>
      <c r="I35" s="39">
        <v>720</v>
      </c>
      <c r="J35" s="34"/>
      <c r="K35" s="40"/>
      <c r="L35" s="33"/>
      <c r="M35" s="11">
        <f t="shared" si="3"/>
        <v>0</v>
      </c>
      <c r="N35" s="35"/>
      <c r="O35" s="36"/>
      <c r="P35" s="36"/>
      <c r="Q35" s="36"/>
      <c r="R35" s="11">
        <f t="shared" si="4"/>
        <v>0</v>
      </c>
      <c r="S35" s="11">
        <f t="shared" si="5"/>
        <v>0</v>
      </c>
      <c r="T35" s="31" t="e">
        <f t="shared" si="6"/>
        <v>#DIV/0!</v>
      </c>
      <c r="U35" s="27"/>
      <c r="V35" s="29"/>
    </row>
    <row r="36" spans="2:22" ht="14" x14ac:dyDescent="0.3">
      <c r="B36" s="56" t="s">
        <v>121</v>
      </c>
      <c r="C36" s="57" t="s">
        <v>131</v>
      </c>
      <c r="D36" s="57" t="s">
        <v>124</v>
      </c>
      <c r="E36" s="38"/>
      <c r="F36" s="57">
        <v>60</v>
      </c>
      <c r="G36" s="53">
        <v>150000</v>
      </c>
      <c r="H36" s="37">
        <v>20</v>
      </c>
      <c r="I36" s="39">
        <v>800</v>
      </c>
      <c r="J36" s="34"/>
      <c r="K36" s="40"/>
      <c r="L36" s="33"/>
      <c r="M36" s="11">
        <f t="shared" si="3"/>
        <v>0</v>
      </c>
      <c r="N36" s="35"/>
      <c r="O36" s="36"/>
      <c r="P36" s="36"/>
      <c r="Q36" s="36"/>
      <c r="R36" s="11">
        <f t="shared" si="4"/>
        <v>0</v>
      </c>
      <c r="S36" s="11">
        <f t="shared" si="5"/>
        <v>0</v>
      </c>
      <c r="T36" s="31" t="e">
        <f t="shared" si="6"/>
        <v>#DIV/0!</v>
      </c>
      <c r="U36" s="27"/>
      <c r="V36" s="29"/>
    </row>
    <row r="37" spans="2:22" ht="14" x14ac:dyDescent="0.3">
      <c r="B37" s="58" t="s">
        <v>121</v>
      </c>
      <c r="C37" s="59" t="s">
        <v>132</v>
      </c>
      <c r="D37" s="59" t="s">
        <v>124</v>
      </c>
      <c r="E37" s="38"/>
      <c r="F37" s="59">
        <v>72</v>
      </c>
      <c r="G37" s="54">
        <v>120000</v>
      </c>
      <c r="H37" s="37">
        <v>20</v>
      </c>
      <c r="I37" s="39">
        <v>720</v>
      </c>
      <c r="J37" s="34"/>
      <c r="K37" s="40"/>
      <c r="L37" s="33"/>
      <c r="M37" s="11">
        <f t="shared" si="3"/>
        <v>0</v>
      </c>
      <c r="N37" s="35"/>
      <c r="O37" s="36"/>
      <c r="P37" s="36"/>
      <c r="Q37" s="36"/>
      <c r="R37" s="11">
        <f t="shared" si="4"/>
        <v>0</v>
      </c>
      <c r="S37" s="11">
        <f t="shared" si="5"/>
        <v>0</v>
      </c>
      <c r="T37" s="31" t="e">
        <f t="shared" si="6"/>
        <v>#DIV/0!</v>
      </c>
      <c r="U37" s="27"/>
      <c r="V37" s="29"/>
    </row>
    <row r="38" spans="2:22" ht="14" x14ac:dyDescent="0.3">
      <c r="B38" s="60" t="s">
        <v>121</v>
      </c>
      <c r="C38" s="61" t="s">
        <v>131</v>
      </c>
      <c r="D38" s="61" t="s">
        <v>124</v>
      </c>
      <c r="E38" s="38"/>
      <c r="F38" s="61">
        <v>72</v>
      </c>
      <c r="G38" s="55">
        <v>180000</v>
      </c>
      <c r="H38" s="37">
        <v>20</v>
      </c>
      <c r="I38" s="39">
        <v>750</v>
      </c>
      <c r="J38" s="34"/>
      <c r="K38" s="40"/>
      <c r="L38" s="33"/>
      <c r="M38" s="11">
        <f t="shared" si="3"/>
        <v>0</v>
      </c>
      <c r="N38" s="35"/>
      <c r="O38" s="36"/>
      <c r="P38" s="36"/>
      <c r="Q38" s="36"/>
      <c r="R38" s="11">
        <f t="shared" si="4"/>
        <v>0</v>
      </c>
      <c r="S38" s="11">
        <f t="shared" si="5"/>
        <v>0</v>
      </c>
      <c r="T38" s="31" t="e">
        <f t="shared" si="6"/>
        <v>#DIV/0!</v>
      </c>
      <c r="U38" s="27"/>
      <c r="V38" s="29"/>
    </row>
    <row r="39" spans="2:22" ht="14" x14ac:dyDescent="0.3">
      <c r="B39" s="56" t="s">
        <v>121</v>
      </c>
      <c r="C39" s="57" t="s">
        <v>133</v>
      </c>
      <c r="D39" s="57" t="s">
        <v>123</v>
      </c>
      <c r="E39" s="38"/>
      <c r="F39" s="57">
        <v>60</v>
      </c>
      <c r="G39" s="53">
        <v>150000</v>
      </c>
      <c r="H39" s="37">
        <v>20</v>
      </c>
      <c r="I39" s="39">
        <v>810</v>
      </c>
      <c r="J39" s="34"/>
      <c r="K39" s="40"/>
      <c r="L39" s="33"/>
      <c r="M39" s="11">
        <f t="shared" si="3"/>
        <v>0</v>
      </c>
      <c r="N39" s="35"/>
      <c r="O39" s="36"/>
      <c r="P39" s="36"/>
      <c r="Q39" s="36"/>
      <c r="R39" s="11">
        <f t="shared" si="4"/>
        <v>0</v>
      </c>
      <c r="S39" s="11">
        <f t="shared" si="5"/>
        <v>0</v>
      </c>
      <c r="T39" s="31" t="e">
        <f t="shared" si="6"/>
        <v>#DIV/0!</v>
      </c>
      <c r="U39" s="27"/>
      <c r="V39" s="29"/>
    </row>
    <row r="40" spans="2:22" ht="14" x14ac:dyDescent="0.3">
      <c r="B40" s="58" t="s">
        <v>121</v>
      </c>
      <c r="C40" s="59" t="s">
        <v>134</v>
      </c>
      <c r="D40" s="59" t="s">
        <v>123</v>
      </c>
      <c r="E40" s="38"/>
      <c r="F40" s="59">
        <v>72</v>
      </c>
      <c r="G40" s="54">
        <v>120000</v>
      </c>
      <c r="H40" s="37">
        <v>20</v>
      </c>
      <c r="I40" s="39">
        <v>730</v>
      </c>
      <c r="J40" s="34"/>
      <c r="K40" s="40"/>
      <c r="L40" s="33"/>
      <c r="M40" s="11">
        <f t="shared" si="3"/>
        <v>0</v>
      </c>
      <c r="N40" s="35"/>
      <c r="O40" s="36"/>
      <c r="P40" s="36"/>
      <c r="Q40" s="36"/>
      <c r="R40" s="11">
        <f t="shared" si="4"/>
        <v>0</v>
      </c>
      <c r="S40" s="11">
        <f t="shared" si="5"/>
        <v>0</v>
      </c>
      <c r="T40" s="31" t="e">
        <f t="shared" si="6"/>
        <v>#DIV/0!</v>
      </c>
      <c r="U40" s="27"/>
      <c r="V40" s="29"/>
    </row>
    <row r="41" spans="2:22" ht="14" x14ac:dyDescent="0.3">
      <c r="B41" s="60" t="s">
        <v>121</v>
      </c>
      <c r="C41" s="61" t="s">
        <v>133</v>
      </c>
      <c r="D41" s="61" t="s">
        <v>123</v>
      </c>
      <c r="E41" s="38"/>
      <c r="F41" s="61">
        <v>72</v>
      </c>
      <c r="G41" s="55">
        <v>180000</v>
      </c>
      <c r="H41" s="37">
        <v>20</v>
      </c>
      <c r="I41" s="39">
        <v>760</v>
      </c>
      <c r="J41" s="34"/>
      <c r="K41" s="40"/>
      <c r="L41" s="33"/>
      <c r="M41" s="11">
        <f t="shared" si="3"/>
        <v>0</v>
      </c>
      <c r="N41" s="35"/>
      <c r="O41" s="36"/>
      <c r="P41" s="36"/>
      <c r="Q41" s="36"/>
      <c r="R41" s="11">
        <f t="shared" si="4"/>
        <v>0</v>
      </c>
      <c r="S41" s="11">
        <f t="shared" si="5"/>
        <v>0</v>
      </c>
      <c r="T41" s="31" t="e">
        <f t="shared" si="6"/>
        <v>#DIV/0!</v>
      </c>
      <c r="U41" s="27"/>
      <c r="V41" s="29"/>
    </row>
    <row r="42" spans="2:22" ht="14" x14ac:dyDescent="0.3">
      <c r="B42" s="56" t="s">
        <v>121</v>
      </c>
      <c r="C42" s="57" t="s">
        <v>135</v>
      </c>
      <c r="D42" s="57" t="s">
        <v>123</v>
      </c>
      <c r="E42" s="38"/>
      <c r="F42" s="57">
        <v>60</v>
      </c>
      <c r="G42" s="53">
        <v>150000</v>
      </c>
      <c r="H42" s="37">
        <v>30</v>
      </c>
      <c r="I42" s="39">
        <v>830</v>
      </c>
      <c r="J42" s="34"/>
      <c r="K42" s="40"/>
      <c r="L42" s="33"/>
      <c r="M42" s="11">
        <f t="shared" si="3"/>
        <v>0</v>
      </c>
      <c r="N42" s="35"/>
      <c r="O42" s="36"/>
      <c r="P42" s="36"/>
      <c r="Q42" s="36"/>
      <c r="R42" s="11">
        <f t="shared" si="4"/>
        <v>0</v>
      </c>
      <c r="S42" s="11">
        <f t="shared" si="5"/>
        <v>0</v>
      </c>
      <c r="T42" s="31" t="e">
        <f t="shared" si="6"/>
        <v>#DIV/0!</v>
      </c>
      <c r="U42" s="27"/>
      <c r="V42" s="29"/>
    </row>
    <row r="43" spans="2:22" ht="14" x14ac:dyDescent="0.3">
      <c r="B43" s="58" t="s">
        <v>121</v>
      </c>
      <c r="C43" s="59" t="s">
        <v>136</v>
      </c>
      <c r="D43" s="59" t="s">
        <v>123</v>
      </c>
      <c r="E43" s="38"/>
      <c r="F43" s="59">
        <v>72</v>
      </c>
      <c r="G43" s="54">
        <v>120000</v>
      </c>
      <c r="H43" s="37">
        <v>30</v>
      </c>
      <c r="I43" s="39">
        <v>730</v>
      </c>
      <c r="J43" s="34"/>
      <c r="K43" s="40"/>
      <c r="L43" s="33"/>
      <c r="M43" s="11">
        <f t="shared" si="3"/>
        <v>0</v>
      </c>
      <c r="N43" s="35"/>
      <c r="O43" s="36"/>
      <c r="P43" s="36"/>
      <c r="Q43" s="36"/>
      <c r="R43" s="11">
        <f t="shared" si="4"/>
        <v>0</v>
      </c>
      <c r="S43" s="11">
        <f t="shared" si="5"/>
        <v>0</v>
      </c>
      <c r="T43" s="31" t="e">
        <f t="shared" si="6"/>
        <v>#DIV/0!</v>
      </c>
      <c r="U43" s="27"/>
      <c r="V43" s="29"/>
    </row>
    <row r="44" spans="2:22" ht="14" x14ac:dyDescent="0.3">
      <c r="B44" s="60" t="s">
        <v>121</v>
      </c>
      <c r="C44" s="61" t="s">
        <v>135</v>
      </c>
      <c r="D44" s="61" t="s">
        <v>123</v>
      </c>
      <c r="E44" s="38"/>
      <c r="F44" s="61">
        <v>72</v>
      </c>
      <c r="G44" s="55">
        <v>180000</v>
      </c>
      <c r="H44" s="37">
        <v>30</v>
      </c>
      <c r="I44" s="39">
        <v>760</v>
      </c>
      <c r="J44" s="34"/>
      <c r="K44" s="40"/>
      <c r="L44" s="33"/>
      <c r="M44" s="11">
        <f t="shared" si="3"/>
        <v>0</v>
      </c>
      <c r="N44" s="35"/>
      <c r="O44" s="36"/>
      <c r="P44" s="36"/>
      <c r="Q44" s="36"/>
      <c r="R44" s="11">
        <f t="shared" si="4"/>
        <v>0</v>
      </c>
      <c r="S44" s="11">
        <f t="shared" si="5"/>
        <v>0</v>
      </c>
      <c r="T44" s="31" t="e">
        <f t="shared" si="6"/>
        <v>#DIV/0!</v>
      </c>
      <c r="U44" s="27"/>
      <c r="V44" s="29"/>
    </row>
    <row r="45" spans="2:22" ht="14" x14ac:dyDescent="0.3">
      <c r="B45" s="56" t="s">
        <v>121</v>
      </c>
      <c r="C45" s="57" t="s">
        <v>137</v>
      </c>
      <c r="D45" s="57" t="s">
        <v>123</v>
      </c>
      <c r="E45" s="38"/>
      <c r="F45" s="57">
        <v>60</v>
      </c>
      <c r="G45" s="53">
        <v>150000</v>
      </c>
      <c r="H45" s="37">
        <v>20</v>
      </c>
      <c r="I45" s="39">
        <v>880</v>
      </c>
      <c r="J45" s="34"/>
      <c r="K45" s="40"/>
      <c r="L45" s="33"/>
      <c r="M45" s="11">
        <f t="shared" si="3"/>
        <v>0</v>
      </c>
      <c r="N45" s="35"/>
      <c r="O45" s="36"/>
      <c r="P45" s="36"/>
      <c r="Q45" s="36"/>
      <c r="R45" s="11">
        <f t="shared" si="4"/>
        <v>0</v>
      </c>
      <c r="S45" s="11">
        <f t="shared" si="5"/>
        <v>0</v>
      </c>
      <c r="T45" s="31" t="e">
        <f t="shared" si="6"/>
        <v>#DIV/0!</v>
      </c>
      <c r="U45" s="27"/>
      <c r="V45" s="29"/>
    </row>
    <row r="46" spans="2:22" ht="14" x14ac:dyDescent="0.3">
      <c r="B46" s="58" t="s">
        <v>121</v>
      </c>
      <c r="C46" s="59" t="s">
        <v>137</v>
      </c>
      <c r="D46" s="59" t="s">
        <v>123</v>
      </c>
      <c r="E46" s="38"/>
      <c r="F46" s="59">
        <v>72</v>
      </c>
      <c r="G46" s="54">
        <v>120000</v>
      </c>
      <c r="H46" s="37">
        <v>20</v>
      </c>
      <c r="I46" s="39">
        <v>750</v>
      </c>
      <c r="J46" s="34"/>
      <c r="K46" s="40"/>
      <c r="L46" s="33"/>
      <c r="M46" s="11">
        <f t="shared" si="3"/>
        <v>0</v>
      </c>
      <c r="N46" s="35"/>
      <c r="O46" s="36"/>
      <c r="P46" s="36"/>
      <c r="Q46" s="36"/>
      <c r="R46" s="11">
        <f t="shared" si="4"/>
        <v>0</v>
      </c>
      <c r="S46" s="11">
        <f t="shared" si="5"/>
        <v>0</v>
      </c>
      <c r="T46" s="31" t="e">
        <f t="shared" si="6"/>
        <v>#DIV/0!</v>
      </c>
      <c r="U46" s="27"/>
      <c r="V46" s="29"/>
    </row>
    <row r="47" spans="2:22" ht="14" x14ac:dyDescent="0.3">
      <c r="B47" s="60" t="s">
        <v>121</v>
      </c>
      <c r="C47" s="61" t="s">
        <v>137</v>
      </c>
      <c r="D47" s="61" t="s">
        <v>123</v>
      </c>
      <c r="E47" s="38"/>
      <c r="F47" s="61">
        <v>72</v>
      </c>
      <c r="G47" s="55">
        <v>180000</v>
      </c>
      <c r="H47" s="37">
        <v>20</v>
      </c>
      <c r="I47" s="39">
        <v>790</v>
      </c>
      <c r="J47" s="34"/>
      <c r="K47" s="40"/>
      <c r="L47" s="33"/>
      <c r="M47" s="11">
        <f t="shared" si="3"/>
        <v>0</v>
      </c>
      <c r="N47" s="35"/>
      <c r="O47" s="36"/>
      <c r="P47" s="36"/>
      <c r="Q47" s="36"/>
      <c r="R47" s="11">
        <f t="shared" si="4"/>
        <v>0</v>
      </c>
      <c r="S47" s="11">
        <f t="shared" si="5"/>
        <v>0</v>
      </c>
      <c r="T47" s="31" t="e">
        <f t="shared" si="6"/>
        <v>#DIV/0!</v>
      </c>
      <c r="U47" s="27"/>
      <c r="V47" s="29"/>
    </row>
    <row r="48" spans="2:22" ht="14" x14ac:dyDescent="0.3">
      <c r="B48" s="56" t="s">
        <v>121</v>
      </c>
      <c r="C48" s="57" t="s">
        <v>138</v>
      </c>
      <c r="D48" s="57" t="s">
        <v>124</v>
      </c>
      <c r="E48" s="38"/>
      <c r="F48" s="57">
        <v>60</v>
      </c>
      <c r="G48" s="53">
        <v>150000</v>
      </c>
      <c r="H48" s="37">
        <v>30</v>
      </c>
      <c r="I48" s="39">
        <v>740</v>
      </c>
      <c r="J48" s="34"/>
      <c r="K48" s="40"/>
      <c r="L48" s="33"/>
      <c r="M48" s="11">
        <f t="shared" si="3"/>
        <v>0</v>
      </c>
      <c r="N48" s="35"/>
      <c r="O48" s="36"/>
      <c r="P48" s="36"/>
      <c r="Q48" s="36"/>
      <c r="R48" s="11">
        <f t="shared" si="4"/>
        <v>0</v>
      </c>
      <c r="S48" s="11">
        <f t="shared" si="5"/>
        <v>0</v>
      </c>
      <c r="T48" s="31" t="e">
        <f t="shared" si="6"/>
        <v>#DIV/0!</v>
      </c>
      <c r="U48" s="27"/>
      <c r="V48" s="29"/>
    </row>
    <row r="49" spans="2:27" ht="14" x14ac:dyDescent="0.3">
      <c r="B49" s="58" t="s">
        <v>121</v>
      </c>
      <c r="C49" s="59" t="s">
        <v>138</v>
      </c>
      <c r="D49" s="59" t="s">
        <v>124</v>
      </c>
      <c r="E49" s="38"/>
      <c r="F49" s="59">
        <v>72</v>
      </c>
      <c r="G49" s="54">
        <v>120000</v>
      </c>
      <c r="H49" s="37">
        <v>30</v>
      </c>
      <c r="I49" s="39">
        <v>690</v>
      </c>
      <c r="J49" s="34"/>
      <c r="K49" s="40"/>
      <c r="L49" s="33"/>
      <c r="M49" s="11">
        <f t="shared" si="3"/>
        <v>0</v>
      </c>
      <c r="N49" s="35"/>
      <c r="O49" s="36"/>
      <c r="P49" s="36"/>
      <c r="Q49" s="36"/>
      <c r="R49" s="11">
        <f t="shared" si="4"/>
        <v>0</v>
      </c>
      <c r="S49" s="11">
        <f t="shared" si="5"/>
        <v>0</v>
      </c>
      <c r="T49" s="31" t="e">
        <f t="shared" si="6"/>
        <v>#DIV/0!</v>
      </c>
      <c r="U49" s="27"/>
      <c r="V49" s="29"/>
    </row>
    <row r="50" spans="2:27" ht="14" x14ac:dyDescent="0.3">
      <c r="B50" s="60" t="s">
        <v>121</v>
      </c>
      <c r="C50" s="61" t="s">
        <v>138</v>
      </c>
      <c r="D50" s="61" t="s">
        <v>124</v>
      </c>
      <c r="E50" s="38"/>
      <c r="F50" s="61">
        <v>72</v>
      </c>
      <c r="G50" s="55">
        <v>180000</v>
      </c>
      <c r="H50" s="37">
        <v>30</v>
      </c>
      <c r="I50" s="39">
        <v>710</v>
      </c>
      <c r="J50" s="34"/>
      <c r="K50" s="40"/>
      <c r="L50" s="33"/>
      <c r="M50" s="11">
        <f t="shared" si="3"/>
        <v>0</v>
      </c>
      <c r="N50" s="35"/>
      <c r="O50" s="36"/>
      <c r="P50" s="36"/>
      <c r="Q50" s="36"/>
      <c r="R50" s="11">
        <f t="shared" si="4"/>
        <v>0</v>
      </c>
      <c r="S50" s="11">
        <f t="shared" si="5"/>
        <v>0</v>
      </c>
      <c r="T50" s="31" t="e">
        <f t="shared" si="6"/>
        <v>#DIV/0!</v>
      </c>
      <c r="U50" s="27"/>
      <c r="V50" s="29"/>
    </row>
    <row r="51" spans="2:27" ht="14" x14ac:dyDescent="0.3">
      <c r="B51" s="56" t="s">
        <v>121</v>
      </c>
      <c r="C51" s="57" t="s">
        <v>139</v>
      </c>
      <c r="D51" s="57" t="s">
        <v>124</v>
      </c>
      <c r="E51" s="38"/>
      <c r="F51" s="57">
        <v>60</v>
      </c>
      <c r="G51" s="53">
        <v>150000</v>
      </c>
      <c r="H51" s="37">
        <v>50</v>
      </c>
      <c r="I51" s="39">
        <v>690</v>
      </c>
      <c r="J51" s="34"/>
      <c r="K51" s="40"/>
      <c r="L51" s="33"/>
      <c r="M51" s="11">
        <f t="shared" si="3"/>
        <v>0</v>
      </c>
      <c r="N51" s="35"/>
      <c r="O51" s="36"/>
      <c r="P51" s="36"/>
      <c r="Q51" s="36"/>
      <c r="R51" s="11">
        <f t="shared" si="4"/>
        <v>0</v>
      </c>
      <c r="S51" s="11">
        <f t="shared" si="5"/>
        <v>0</v>
      </c>
      <c r="T51" s="31" t="e">
        <f t="shared" si="6"/>
        <v>#DIV/0!</v>
      </c>
      <c r="U51" s="27"/>
      <c r="V51" s="29"/>
    </row>
    <row r="52" spans="2:27" ht="14" x14ac:dyDescent="0.3">
      <c r="B52" s="58" t="s">
        <v>121</v>
      </c>
      <c r="C52" s="59" t="s">
        <v>139</v>
      </c>
      <c r="D52" s="59" t="s">
        <v>124</v>
      </c>
      <c r="E52" s="38"/>
      <c r="F52" s="59">
        <v>72</v>
      </c>
      <c r="G52" s="54">
        <v>120000</v>
      </c>
      <c r="H52" s="37">
        <v>50</v>
      </c>
      <c r="I52" s="39">
        <v>640</v>
      </c>
      <c r="J52" s="34"/>
      <c r="K52" s="40"/>
      <c r="L52" s="33"/>
      <c r="M52" s="11">
        <f t="shared" si="3"/>
        <v>0</v>
      </c>
      <c r="N52" s="35"/>
      <c r="O52" s="36"/>
      <c r="P52" s="36"/>
      <c r="Q52" s="36"/>
      <c r="R52" s="11">
        <f t="shared" si="4"/>
        <v>0</v>
      </c>
      <c r="S52" s="11">
        <f t="shared" si="5"/>
        <v>0</v>
      </c>
      <c r="T52" s="31" t="e">
        <f t="shared" si="6"/>
        <v>#DIV/0!</v>
      </c>
      <c r="U52" s="27"/>
      <c r="V52" s="29"/>
    </row>
    <row r="53" spans="2:27" ht="14" x14ac:dyDescent="0.3">
      <c r="B53" s="60" t="s">
        <v>121</v>
      </c>
      <c r="C53" s="61" t="s">
        <v>139</v>
      </c>
      <c r="D53" s="61" t="s">
        <v>124</v>
      </c>
      <c r="E53" s="38"/>
      <c r="F53" s="61">
        <v>72</v>
      </c>
      <c r="G53" s="55">
        <v>180000</v>
      </c>
      <c r="H53" s="37">
        <v>50</v>
      </c>
      <c r="I53" s="39">
        <v>660</v>
      </c>
      <c r="J53" s="34"/>
      <c r="K53" s="40"/>
      <c r="L53" s="33"/>
      <c r="M53" s="11">
        <f t="shared" si="3"/>
        <v>0</v>
      </c>
      <c r="N53" s="35"/>
      <c r="O53" s="36"/>
      <c r="P53" s="36"/>
      <c r="Q53" s="36"/>
      <c r="R53" s="11">
        <f t="shared" si="4"/>
        <v>0</v>
      </c>
      <c r="S53" s="11">
        <f t="shared" si="5"/>
        <v>0</v>
      </c>
      <c r="T53" s="31" t="e">
        <f t="shared" si="6"/>
        <v>#DIV/0!</v>
      </c>
      <c r="U53" s="27"/>
      <c r="V53" s="29"/>
    </row>
    <row r="54" spans="2:27" ht="13" x14ac:dyDescent="0.35">
      <c r="B54" s="12" t="s">
        <v>2</v>
      </c>
      <c r="C54" s="43"/>
      <c r="D54" s="43"/>
      <c r="E54" s="12"/>
      <c r="F54" s="12"/>
      <c r="G54" s="12"/>
      <c r="H54" s="12">
        <f>SUM(H4:H53)</f>
        <v>2300</v>
      </c>
      <c r="I54" s="13">
        <f>+SUMPRODUCT(F4:F53,H4:H53,I4:I53)</f>
        <v>100429200</v>
      </c>
      <c r="J54" s="13">
        <f>+SUMPRODUCT(J4:J53,F4:F53,H4:H53)</f>
        <v>0</v>
      </c>
      <c r="K54" s="13"/>
      <c r="L54" s="13"/>
      <c r="M54" s="13"/>
      <c r="N54" s="13"/>
      <c r="O54" s="13"/>
      <c r="P54" s="13"/>
      <c r="Q54" s="13"/>
      <c r="R54" s="14">
        <f>SUM(R4:R53)</f>
        <v>0</v>
      </c>
      <c r="S54" s="15">
        <f>SUM(S4:S53)</f>
        <v>0</v>
      </c>
      <c r="T54" s="16" t="e">
        <f t="shared" si="2"/>
        <v>#DIV/0!</v>
      </c>
      <c r="U54" s="105"/>
      <c r="V54" s="105"/>
      <c r="W54" s="8"/>
    </row>
    <row r="55" spans="2:27" x14ac:dyDescent="0.35">
      <c r="W55" s="8"/>
    </row>
    <row r="56" spans="2:27" x14ac:dyDescent="0.35">
      <c r="J56" s="32"/>
      <c r="W56" s="8"/>
    </row>
    <row r="59" spans="2:27" ht="22.75" customHeight="1" x14ac:dyDescent="0.35">
      <c r="B59" s="98" t="s">
        <v>14</v>
      </c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</row>
    <row r="60" spans="2:27" ht="13" x14ac:dyDescent="0.35">
      <c r="B60" s="9" t="s">
        <v>6</v>
      </c>
      <c r="C60" s="41"/>
      <c r="D60" s="41"/>
      <c r="E60" s="9"/>
      <c r="F60" s="9"/>
      <c r="G60" s="9"/>
      <c r="H60" s="9" t="s">
        <v>1</v>
      </c>
      <c r="I60" s="9" t="s">
        <v>4</v>
      </c>
      <c r="J60" s="100" t="s">
        <v>7</v>
      </c>
      <c r="K60" s="101"/>
      <c r="L60" s="101"/>
      <c r="M60" s="101"/>
      <c r="N60" s="101"/>
      <c r="O60" s="101"/>
      <c r="P60" s="101"/>
      <c r="Q60" s="101"/>
      <c r="R60" s="102"/>
      <c r="S60" s="103"/>
      <c r="T60" s="104"/>
      <c r="U60" s="104"/>
      <c r="V60" s="104"/>
      <c r="W60" s="104"/>
      <c r="X60" s="104"/>
      <c r="Y60" s="104"/>
      <c r="Z60" s="104"/>
      <c r="AA60" s="104"/>
    </row>
    <row r="61" spans="2:27" ht="13" x14ac:dyDescent="0.35">
      <c r="B61" s="7" t="s">
        <v>5</v>
      </c>
      <c r="C61" s="7"/>
      <c r="D61" s="7"/>
      <c r="E61" s="7"/>
      <c r="F61" s="7"/>
      <c r="G61" s="7"/>
      <c r="H61" s="10"/>
      <c r="I61" s="17" t="e">
        <f t="shared" ref="I61:I68" si="7">H61/$H$73</f>
        <v>#DIV/0!</v>
      </c>
      <c r="J61" s="27"/>
      <c r="K61" s="28"/>
      <c r="L61" s="28"/>
      <c r="M61" s="28"/>
      <c r="N61" s="28"/>
      <c r="O61" s="28"/>
      <c r="P61" s="28"/>
      <c r="Q61" s="28"/>
      <c r="R61" s="29"/>
    </row>
    <row r="62" spans="2:27" ht="26" x14ac:dyDescent="0.35">
      <c r="B62" s="7" t="s">
        <v>25</v>
      </c>
      <c r="C62" s="7"/>
      <c r="D62" s="7"/>
      <c r="E62" s="7"/>
      <c r="F62" s="7"/>
      <c r="G62" s="7"/>
      <c r="H62" s="10"/>
      <c r="I62" s="17" t="e">
        <f t="shared" si="7"/>
        <v>#DIV/0!</v>
      </c>
      <c r="J62" s="27"/>
      <c r="K62" s="28"/>
      <c r="L62" s="28"/>
      <c r="M62" s="28"/>
      <c r="N62" s="28"/>
      <c r="O62" s="28"/>
      <c r="P62" s="28"/>
      <c r="Q62" s="28"/>
      <c r="R62" s="29"/>
    </row>
    <row r="63" spans="2:27" ht="26" x14ac:dyDescent="0.35">
      <c r="B63" s="7" t="s">
        <v>26</v>
      </c>
      <c r="C63" s="7"/>
      <c r="D63" s="7"/>
      <c r="E63" s="7"/>
      <c r="F63" s="7"/>
      <c r="G63" s="7"/>
      <c r="H63" s="10"/>
      <c r="I63" s="17" t="e">
        <f t="shared" si="7"/>
        <v>#DIV/0!</v>
      </c>
      <c r="J63" s="27"/>
      <c r="K63" s="28"/>
      <c r="L63" s="28"/>
      <c r="M63" s="28"/>
      <c r="N63" s="28"/>
      <c r="O63" s="28"/>
      <c r="P63" s="28"/>
      <c r="Q63" s="28"/>
      <c r="R63" s="29"/>
    </row>
    <row r="64" spans="2:27" ht="26" x14ac:dyDescent="0.35">
      <c r="B64" s="7" t="s">
        <v>27</v>
      </c>
      <c r="C64" s="7"/>
      <c r="D64" s="7"/>
      <c r="E64" s="7"/>
      <c r="F64" s="7"/>
      <c r="G64" s="7"/>
      <c r="H64" s="10"/>
      <c r="I64" s="17" t="e">
        <f t="shared" si="7"/>
        <v>#DIV/0!</v>
      </c>
      <c r="J64" s="27"/>
      <c r="K64" s="28"/>
      <c r="L64" s="28"/>
      <c r="M64" s="28"/>
      <c r="N64" s="28"/>
      <c r="O64" s="28"/>
      <c r="P64" s="28"/>
      <c r="Q64" s="28"/>
      <c r="R64" s="29"/>
    </row>
    <row r="65" spans="2:18" ht="13" x14ac:dyDescent="0.35">
      <c r="B65" s="7" t="s">
        <v>29</v>
      </c>
      <c r="C65" s="7"/>
      <c r="D65" s="7"/>
      <c r="E65" s="7"/>
      <c r="F65" s="7"/>
      <c r="G65" s="7"/>
      <c r="H65" s="10"/>
      <c r="I65" s="17" t="e">
        <f t="shared" si="7"/>
        <v>#DIV/0!</v>
      </c>
      <c r="J65" s="27"/>
      <c r="K65" s="28"/>
      <c r="L65" s="28"/>
      <c r="M65" s="28"/>
      <c r="N65" s="28"/>
      <c r="O65" s="28"/>
      <c r="P65" s="28"/>
      <c r="Q65" s="28"/>
      <c r="R65" s="29"/>
    </row>
    <row r="66" spans="2:18" ht="13" x14ac:dyDescent="0.35">
      <c r="B66" s="7" t="s">
        <v>28</v>
      </c>
      <c r="C66" s="7"/>
      <c r="D66" s="7"/>
      <c r="E66" s="7"/>
      <c r="F66" s="7"/>
      <c r="G66" s="7"/>
      <c r="H66" s="10"/>
      <c r="I66" s="17" t="e">
        <f t="shared" si="7"/>
        <v>#DIV/0!</v>
      </c>
      <c r="J66" s="27"/>
      <c r="K66" s="28"/>
      <c r="L66" s="28"/>
      <c r="M66" s="28"/>
      <c r="N66" s="28"/>
      <c r="O66" s="28"/>
      <c r="P66" s="28"/>
      <c r="Q66" s="28"/>
      <c r="R66" s="29"/>
    </row>
    <row r="67" spans="2:18" ht="39" x14ac:dyDescent="0.35">
      <c r="B67" s="7" t="s">
        <v>36</v>
      </c>
      <c r="C67" s="7"/>
      <c r="D67" s="7"/>
      <c r="E67" s="7"/>
      <c r="F67" s="7"/>
      <c r="G67" s="7"/>
      <c r="H67" s="10"/>
      <c r="I67" s="17" t="e">
        <f t="shared" si="7"/>
        <v>#DIV/0!</v>
      </c>
      <c r="J67" s="27"/>
      <c r="K67" s="28"/>
      <c r="L67" s="28"/>
      <c r="M67" s="28"/>
      <c r="N67" s="28"/>
      <c r="O67" s="28"/>
      <c r="P67" s="28"/>
      <c r="Q67" s="28"/>
      <c r="R67" s="29"/>
    </row>
    <row r="68" spans="2:18" ht="13" x14ac:dyDescent="0.35">
      <c r="B68" s="12" t="s">
        <v>2</v>
      </c>
      <c r="C68" s="43"/>
      <c r="D68" s="43"/>
      <c r="E68" s="12"/>
      <c r="F68" s="12"/>
      <c r="G68" s="12"/>
      <c r="H68" s="19">
        <f>SUM(H61:H67)</f>
        <v>0</v>
      </c>
      <c r="I68" s="18" t="e">
        <f t="shared" si="7"/>
        <v>#DIV/0!</v>
      </c>
      <c r="J68" s="90"/>
      <c r="K68" s="91"/>
      <c r="L68" s="91"/>
      <c r="M68" s="91"/>
      <c r="N68" s="91"/>
      <c r="O68" s="91"/>
      <c r="P68" s="91"/>
      <c r="Q68" s="91"/>
      <c r="R68" s="92"/>
    </row>
    <row r="71" spans="2:18" ht="22.75" customHeight="1" x14ac:dyDescent="0.35">
      <c r="B71" s="93" t="s">
        <v>8</v>
      </c>
      <c r="C71" s="93"/>
      <c r="D71" s="93"/>
      <c r="E71" s="93"/>
      <c r="F71" s="93"/>
      <c r="G71" s="93"/>
      <c r="H71" s="93"/>
      <c r="I71" s="93"/>
    </row>
    <row r="72" spans="2:18" ht="29" x14ac:dyDescent="0.35">
      <c r="B72" s="20" t="s">
        <v>9</v>
      </c>
      <c r="C72" s="45"/>
      <c r="D72" s="45"/>
      <c r="E72" s="20"/>
      <c r="F72" s="20"/>
      <c r="G72" s="26"/>
      <c r="H72" s="21">
        <f>R54</f>
        <v>0</v>
      </c>
      <c r="I72" s="22"/>
    </row>
    <row r="73" spans="2:18" ht="29" x14ac:dyDescent="0.35">
      <c r="B73" s="20" t="s">
        <v>10</v>
      </c>
      <c r="C73" s="45"/>
      <c r="D73" s="45"/>
      <c r="E73" s="20"/>
      <c r="F73" s="20"/>
      <c r="G73" s="25"/>
      <c r="H73" s="21">
        <f>S54+H68</f>
        <v>0</v>
      </c>
      <c r="I73" s="30" t="e">
        <f>H73/$H$72</f>
        <v>#DIV/0!</v>
      </c>
    </row>
    <row r="74" spans="2:18" ht="29" x14ac:dyDescent="0.35">
      <c r="B74" s="20" t="s">
        <v>11</v>
      </c>
      <c r="C74" s="45"/>
      <c r="D74" s="45"/>
      <c r="E74" s="20"/>
      <c r="F74" s="20"/>
      <c r="G74" s="20"/>
      <c r="H74" s="21">
        <f>H72-H73</f>
        <v>0</v>
      </c>
      <c r="I74" s="23" t="e">
        <f>H74/$H$72</f>
        <v>#DIV/0!</v>
      </c>
    </row>
    <row r="75" spans="2:18" ht="14.5" x14ac:dyDescent="0.35">
      <c r="B75" s="24"/>
      <c r="C75" s="46"/>
      <c r="D75" s="46"/>
      <c r="E75" s="24"/>
      <c r="F75" s="24"/>
      <c r="G75" s="24"/>
      <c r="H75" s="24"/>
      <c r="I75" s="24"/>
    </row>
  </sheetData>
  <mergeCells count="9">
    <mergeCell ref="J68:R68"/>
    <mergeCell ref="B71:I71"/>
    <mergeCell ref="B1:V1"/>
    <mergeCell ref="B2:V2"/>
    <mergeCell ref="U3:V3"/>
    <mergeCell ref="U54:V54"/>
    <mergeCell ref="B59:R59"/>
    <mergeCell ref="J60:R60"/>
    <mergeCell ref="S60:AA60"/>
  </mergeCells>
  <phoneticPr fontId="15" type="noConversion"/>
  <printOptions horizontalCentered="1"/>
  <pageMargins left="0.70866141732283472" right="0.70866141732283472" top="1.3385826771653544" bottom="0.74803149606299213" header="0.31496062992125984" footer="0.31496062992125984"/>
  <pageSetup paperSize="8" scale="45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B1:AA31"/>
  <sheetViews>
    <sheetView tabSelected="1" topLeftCell="A19" zoomScale="70" zoomScaleNormal="70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58.26953125" style="44" bestFit="1" customWidth="1"/>
    <col min="4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7" ht="14.5" x14ac:dyDescent="0.35">
      <c r="B1" s="94" t="s">
        <v>140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7" ht="22.75" customHeight="1" x14ac:dyDescent="0.35">
      <c r="B2" s="95" t="s">
        <v>16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7" ht="91" x14ac:dyDescent="0.35">
      <c r="B3" s="9" t="s">
        <v>40</v>
      </c>
      <c r="C3" s="9" t="s">
        <v>43</v>
      </c>
      <c r="D3" s="9" t="s">
        <v>145</v>
      </c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7" ht="14" x14ac:dyDescent="0.3">
      <c r="B4" s="62" t="s">
        <v>140</v>
      </c>
      <c r="C4" s="63" t="s">
        <v>142</v>
      </c>
      <c r="D4" s="63" t="s">
        <v>143</v>
      </c>
      <c r="E4" s="68"/>
      <c r="F4" s="37">
        <v>36</v>
      </c>
      <c r="G4" s="37">
        <v>21000</v>
      </c>
      <c r="H4" s="71">
        <v>20</v>
      </c>
      <c r="I4" s="72">
        <v>550</v>
      </c>
      <c r="J4" s="34"/>
      <c r="K4" s="40"/>
      <c r="L4" s="33"/>
      <c r="M4" s="11">
        <f>+(K4-L4)</f>
        <v>0</v>
      </c>
      <c r="N4" s="35"/>
      <c r="O4" s="36"/>
      <c r="P4" s="36"/>
      <c r="Q4" s="36"/>
      <c r="R4" s="11">
        <f t="shared" ref="R4:R8" si="0">+J4*F4*H4</f>
        <v>0</v>
      </c>
      <c r="S4" s="11">
        <f t="shared" ref="S4:S8" si="1">+(M4+(P4+Q4+O4)*F4)*H4</f>
        <v>0</v>
      </c>
      <c r="T4" s="31" t="e">
        <f>S4/$H$29</f>
        <v>#DIV/0!</v>
      </c>
      <c r="U4" s="27"/>
      <c r="V4" s="29"/>
    </row>
    <row r="5" spans="2:27" ht="14" x14ac:dyDescent="0.3">
      <c r="B5" s="64" t="s">
        <v>140</v>
      </c>
      <c r="C5" s="65" t="s">
        <v>142</v>
      </c>
      <c r="D5" s="65" t="s">
        <v>143</v>
      </c>
      <c r="E5" s="69"/>
      <c r="F5" s="37">
        <v>48</v>
      </c>
      <c r="G5" s="37">
        <v>28000</v>
      </c>
      <c r="H5" s="73">
        <v>20</v>
      </c>
      <c r="I5" s="74">
        <v>500</v>
      </c>
      <c r="J5" s="34"/>
      <c r="K5" s="40"/>
      <c r="L5" s="33"/>
      <c r="M5" s="11">
        <f t="shared" ref="M5:M9" si="2">+(K5-L5)</f>
        <v>0</v>
      </c>
      <c r="N5" s="35"/>
      <c r="O5" s="36"/>
      <c r="P5" s="36"/>
      <c r="Q5" s="36"/>
      <c r="R5" s="11">
        <f t="shared" si="0"/>
        <v>0</v>
      </c>
      <c r="S5" s="11">
        <f t="shared" si="1"/>
        <v>0</v>
      </c>
      <c r="T5" s="31" t="e">
        <f>S5/$H$29</f>
        <v>#DIV/0!</v>
      </c>
      <c r="U5" s="27"/>
      <c r="V5" s="29"/>
    </row>
    <row r="6" spans="2:27" ht="14" x14ac:dyDescent="0.3">
      <c r="B6" s="66" t="s">
        <v>140</v>
      </c>
      <c r="C6" s="67" t="s">
        <v>142</v>
      </c>
      <c r="D6" s="67" t="s">
        <v>143</v>
      </c>
      <c r="E6" s="70"/>
      <c r="F6" s="37">
        <v>60</v>
      </c>
      <c r="G6" s="37">
        <v>35000</v>
      </c>
      <c r="H6" s="75">
        <v>60</v>
      </c>
      <c r="I6" s="76">
        <v>450</v>
      </c>
      <c r="J6" s="34"/>
      <c r="K6" s="40"/>
      <c r="L6" s="33"/>
      <c r="M6" s="11">
        <f t="shared" si="2"/>
        <v>0</v>
      </c>
      <c r="N6" s="35"/>
      <c r="O6" s="36"/>
      <c r="P6" s="36"/>
      <c r="Q6" s="36"/>
      <c r="R6" s="11"/>
      <c r="S6" s="11"/>
      <c r="T6" s="31"/>
      <c r="U6" s="27"/>
      <c r="V6" s="29"/>
    </row>
    <row r="7" spans="2:27" ht="14" x14ac:dyDescent="0.3">
      <c r="B7" s="62" t="s">
        <v>140</v>
      </c>
      <c r="C7" s="63" t="s">
        <v>144</v>
      </c>
      <c r="D7" s="63" t="s">
        <v>143</v>
      </c>
      <c r="E7" s="68"/>
      <c r="F7" s="37">
        <v>36</v>
      </c>
      <c r="G7" s="37">
        <v>21000</v>
      </c>
      <c r="H7" s="71">
        <v>20</v>
      </c>
      <c r="I7" s="72">
        <v>650</v>
      </c>
      <c r="J7" s="34"/>
      <c r="K7" s="40"/>
      <c r="L7" s="33"/>
      <c r="M7" s="11">
        <f t="shared" si="2"/>
        <v>0</v>
      </c>
      <c r="N7" s="35"/>
      <c r="O7" s="36"/>
      <c r="P7" s="36"/>
      <c r="Q7" s="36"/>
      <c r="R7" s="11">
        <f t="shared" si="0"/>
        <v>0</v>
      </c>
      <c r="S7" s="11">
        <f t="shared" si="1"/>
        <v>0</v>
      </c>
      <c r="T7" s="31" t="e">
        <f>S7/$H$29</f>
        <v>#DIV/0!</v>
      </c>
      <c r="U7" s="27"/>
      <c r="V7" s="29"/>
    </row>
    <row r="8" spans="2:27" ht="14" x14ac:dyDescent="0.3">
      <c r="B8" s="64" t="s">
        <v>140</v>
      </c>
      <c r="C8" s="65" t="s">
        <v>144</v>
      </c>
      <c r="D8" s="65" t="s">
        <v>143</v>
      </c>
      <c r="E8" s="69"/>
      <c r="F8" s="37">
        <v>48</v>
      </c>
      <c r="G8" s="37">
        <v>28000</v>
      </c>
      <c r="H8" s="73">
        <v>20</v>
      </c>
      <c r="I8" s="74">
        <v>600</v>
      </c>
      <c r="J8" s="34"/>
      <c r="K8" s="40"/>
      <c r="L8" s="33"/>
      <c r="M8" s="11">
        <f t="shared" si="2"/>
        <v>0</v>
      </c>
      <c r="N8" s="35"/>
      <c r="O8" s="36"/>
      <c r="P8" s="36"/>
      <c r="Q8" s="36"/>
      <c r="R8" s="11">
        <f t="shared" si="0"/>
        <v>0</v>
      </c>
      <c r="S8" s="11">
        <f t="shared" si="1"/>
        <v>0</v>
      </c>
      <c r="T8" s="31" t="e">
        <f>S8/$H$29</f>
        <v>#DIV/0!</v>
      </c>
      <c r="U8" s="27"/>
      <c r="V8" s="29"/>
    </row>
    <row r="9" spans="2:27" ht="14" x14ac:dyDescent="0.3">
      <c r="B9" s="66" t="s">
        <v>140</v>
      </c>
      <c r="C9" s="67" t="s">
        <v>144</v>
      </c>
      <c r="D9" s="67" t="s">
        <v>143</v>
      </c>
      <c r="E9" s="70"/>
      <c r="F9" s="37">
        <v>60</v>
      </c>
      <c r="G9" s="37">
        <v>35000</v>
      </c>
      <c r="H9" s="75">
        <v>60</v>
      </c>
      <c r="I9" s="76">
        <v>550</v>
      </c>
      <c r="J9" s="34"/>
      <c r="K9" s="40"/>
      <c r="L9" s="33"/>
      <c r="M9" s="11">
        <f t="shared" si="2"/>
        <v>0</v>
      </c>
      <c r="N9" s="35"/>
      <c r="O9" s="36"/>
      <c r="P9" s="36"/>
      <c r="Q9" s="36"/>
      <c r="R9" s="11"/>
      <c r="S9" s="11"/>
      <c r="T9" s="31"/>
      <c r="U9" s="27"/>
      <c r="V9" s="29"/>
    </row>
    <row r="10" spans="2:27" ht="13" x14ac:dyDescent="0.35">
      <c r="B10" s="12" t="s">
        <v>2</v>
      </c>
      <c r="C10" s="43"/>
      <c r="D10" s="12"/>
      <c r="E10" s="12"/>
      <c r="F10" s="12"/>
      <c r="G10" s="12"/>
      <c r="H10" s="12"/>
      <c r="I10" s="13">
        <f>+SUMPRODUCT(F4:F9,H4:H9,I4:I9)</f>
        <v>5520000</v>
      </c>
      <c r="J10" s="13">
        <f>+SUMPRODUCT(J4:J8,F4:F8,H4:H8)</f>
        <v>0</v>
      </c>
      <c r="K10" s="13"/>
      <c r="L10" s="13"/>
      <c r="M10" s="13"/>
      <c r="N10" s="13"/>
      <c r="O10" s="13"/>
      <c r="P10" s="13"/>
      <c r="Q10" s="13"/>
      <c r="R10" s="14">
        <f>SUM(R4:R8)</f>
        <v>0</v>
      </c>
      <c r="S10" s="15">
        <f>SUM(S4:S8)</f>
        <v>0</v>
      </c>
      <c r="T10" s="16" t="e">
        <f>S10/$H$29</f>
        <v>#DIV/0!</v>
      </c>
      <c r="U10" s="105"/>
      <c r="V10" s="105"/>
      <c r="W10" s="8"/>
    </row>
    <row r="11" spans="2:27" x14ac:dyDescent="0.35">
      <c r="W11" s="8"/>
    </row>
    <row r="12" spans="2:27" x14ac:dyDescent="0.35">
      <c r="J12" s="32"/>
      <c r="W12" s="8"/>
    </row>
    <row r="15" spans="2:27" ht="22.75" customHeight="1" x14ac:dyDescent="0.35">
      <c r="B15" s="98" t="s">
        <v>14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</row>
    <row r="16" spans="2:27" ht="13" x14ac:dyDescent="0.35">
      <c r="B16" s="9" t="s">
        <v>6</v>
      </c>
      <c r="C16" s="41"/>
      <c r="D16" s="9"/>
      <c r="E16" s="9"/>
      <c r="F16" s="9"/>
      <c r="G16" s="9"/>
      <c r="H16" s="9" t="s">
        <v>1</v>
      </c>
      <c r="I16" s="9" t="s">
        <v>4</v>
      </c>
      <c r="J16" s="100" t="s">
        <v>7</v>
      </c>
      <c r="K16" s="101"/>
      <c r="L16" s="101"/>
      <c r="M16" s="101"/>
      <c r="N16" s="101"/>
      <c r="O16" s="101"/>
      <c r="P16" s="101"/>
      <c r="Q16" s="101"/>
      <c r="R16" s="102"/>
      <c r="S16" s="103"/>
      <c r="T16" s="104"/>
      <c r="U16" s="104"/>
      <c r="V16" s="104"/>
      <c r="W16" s="104"/>
      <c r="X16" s="104"/>
      <c r="Y16" s="104"/>
      <c r="Z16" s="104"/>
      <c r="AA16" s="104"/>
    </row>
    <row r="17" spans="2:18" ht="13" x14ac:dyDescent="0.35">
      <c r="B17" s="7" t="s">
        <v>5</v>
      </c>
      <c r="C17" s="7"/>
      <c r="D17" s="7"/>
      <c r="E17" s="7"/>
      <c r="F17" s="7"/>
      <c r="G17" s="7"/>
      <c r="H17" s="10"/>
      <c r="I17" s="17" t="e">
        <f t="shared" ref="I17:I24" si="3">H17/$H$29</f>
        <v>#DIV/0!</v>
      </c>
      <c r="J17" s="27"/>
      <c r="K17" s="28"/>
      <c r="L17" s="28"/>
      <c r="M17" s="28"/>
      <c r="N17" s="28"/>
      <c r="O17" s="28"/>
      <c r="P17" s="28"/>
      <c r="Q17" s="28"/>
      <c r="R17" s="29"/>
    </row>
    <row r="18" spans="2:18" ht="26" x14ac:dyDescent="0.35">
      <c r="B18" s="7" t="s">
        <v>25</v>
      </c>
      <c r="C18" s="7"/>
      <c r="D18" s="7"/>
      <c r="E18" s="7"/>
      <c r="F18" s="7"/>
      <c r="G18" s="7"/>
      <c r="H18" s="10"/>
      <c r="I18" s="17" t="e">
        <f t="shared" si="3"/>
        <v>#DIV/0!</v>
      </c>
      <c r="J18" s="27"/>
      <c r="K18" s="28"/>
      <c r="L18" s="28"/>
      <c r="M18" s="28"/>
      <c r="N18" s="28"/>
      <c r="O18" s="28"/>
      <c r="P18" s="28"/>
      <c r="Q18" s="28"/>
      <c r="R18" s="29"/>
    </row>
    <row r="19" spans="2:18" ht="26" x14ac:dyDescent="0.35">
      <c r="B19" s="7" t="s">
        <v>26</v>
      </c>
      <c r="C19" s="7"/>
      <c r="D19" s="7"/>
      <c r="E19" s="7"/>
      <c r="F19" s="7"/>
      <c r="G19" s="7"/>
      <c r="H19" s="10"/>
      <c r="I19" s="17" t="e">
        <f t="shared" si="3"/>
        <v>#DIV/0!</v>
      </c>
      <c r="J19" s="27"/>
      <c r="K19" s="28"/>
      <c r="L19" s="28"/>
      <c r="M19" s="28"/>
      <c r="N19" s="28"/>
      <c r="O19" s="28"/>
      <c r="P19" s="28"/>
      <c r="Q19" s="28"/>
      <c r="R19" s="29"/>
    </row>
    <row r="20" spans="2:18" ht="26" x14ac:dyDescent="0.35">
      <c r="B20" s="7" t="s">
        <v>27</v>
      </c>
      <c r="C20" s="7"/>
      <c r="D20" s="7"/>
      <c r="E20" s="7"/>
      <c r="F20" s="7"/>
      <c r="G20" s="7"/>
      <c r="H20" s="10"/>
      <c r="I20" s="17" t="e">
        <f t="shared" si="3"/>
        <v>#DIV/0!</v>
      </c>
      <c r="J20" s="27"/>
      <c r="K20" s="28"/>
      <c r="L20" s="28"/>
      <c r="M20" s="28"/>
      <c r="N20" s="28"/>
      <c r="O20" s="28"/>
      <c r="P20" s="28"/>
      <c r="Q20" s="28"/>
      <c r="R20" s="29"/>
    </row>
    <row r="21" spans="2:18" ht="13" x14ac:dyDescent="0.35">
      <c r="B21" s="7" t="s">
        <v>29</v>
      </c>
      <c r="C21" s="7"/>
      <c r="D21" s="7"/>
      <c r="E21" s="7"/>
      <c r="F21" s="7"/>
      <c r="G21" s="7"/>
      <c r="H21" s="10"/>
      <c r="I21" s="17" t="e">
        <f t="shared" si="3"/>
        <v>#DIV/0!</v>
      </c>
      <c r="J21" s="27"/>
      <c r="K21" s="28"/>
      <c r="L21" s="28"/>
      <c r="M21" s="28"/>
      <c r="N21" s="28"/>
      <c r="O21" s="28"/>
      <c r="P21" s="28"/>
      <c r="Q21" s="28"/>
      <c r="R21" s="29"/>
    </row>
    <row r="22" spans="2:18" ht="13" x14ac:dyDescent="0.35">
      <c r="B22" s="7" t="s">
        <v>28</v>
      </c>
      <c r="C22" s="7"/>
      <c r="D22" s="7"/>
      <c r="E22" s="7"/>
      <c r="F22" s="7"/>
      <c r="G22" s="7"/>
      <c r="H22" s="10"/>
      <c r="I22" s="17" t="e">
        <f t="shared" si="3"/>
        <v>#DIV/0!</v>
      </c>
      <c r="J22" s="27"/>
      <c r="K22" s="28"/>
      <c r="L22" s="28"/>
      <c r="M22" s="28"/>
      <c r="N22" s="28"/>
      <c r="O22" s="28"/>
      <c r="P22" s="28"/>
      <c r="Q22" s="28"/>
      <c r="R22" s="29"/>
    </row>
    <row r="23" spans="2:18" ht="39" x14ac:dyDescent="0.35">
      <c r="B23" s="7" t="s">
        <v>36</v>
      </c>
      <c r="C23" s="7"/>
      <c r="D23" s="7"/>
      <c r="E23" s="7"/>
      <c r="F23" s="7"/>
      <c r="G23" s="7"/>
      <c r="H23" s="10"/>
      <c r="I23" s="17" t="e">
        <f t="shared" si="3"/>
        <v>#DIV/0!</v>
      </c>
      <c r="J23" s="27"/>
      <c r="K23" s="28"/>
      <c r="L23" s="28"/>
      <c r="M23" s="28"/>
      <c r="N23" s="28"/>
      <c r="O23" s="28"/>
      <c r="P23" s="28"/>
      <c r="Q23" s="28"/>
      <c r="R23" s="29"/>
    </row>
    <row r="24" spans="2:18" ht="13" x14ac:dyDescent="0.35">
      <c r="B24" s="12" t="s">
        <v>2</v>
      </c>
      <c r="C24" s="43"/>
      <c r="D24" s="12"/>
      <c r="E24" s="12"/>
      <c r="F24" s="12"/>
      <c r="G24" s="12"/>
      <c r="H24" s="19">
        <f>SUM(H17:H23)</f>
        <v>0</v>
      </c>
      <c r="I24" s="18" t="e">
        <f t="shared" si="3"/>
        <v>#DIV/0!</v>
      </c>
      <c r="J24" s="90"/>
      <c r="K24" s="91"/>
      <c r="L24" s="91"/>
      <c r="M24" s="91"/>
      <c r="N24" s="91"/>
      <c r="O24" s="91"/>
      <c r="P24" s="91"/>
      <c r="Q24" s="91"/>
      <c r="R24" s="92"/>
    </row>
    <row r="27" spans="2:18" ht="22.75" customHeight="1" x14ac:dyDescent="0.35">
      <c r="B27" s="93" t="s">
        <v>8</v>
      </c>
      <c r="C27" s="93"/>
      <c r="D27" s="93"/>
      <c r="E27" s="93"/>
      <c r="F27" s="93"/>
      <c r="G27" s="93"/>
      <c r="H27" s="93"/>
      <c r="I27" s="93"/>
    </row>
    <row r="28" spans="2:18" ht="29" x14ac:dyDescent="0.35">
      <c r="B28" s="20" t="s">
        <v>9</v>
      </c>
      <c r="C28" s="45"/>
      <c r="D28" s="20"/>
      <c r="E28" s="20"/>
      <c r="F28" s="20"/>
      <c r="G28" s="26"/>
      <c r="H28" s="21">
        <f>R10</f>
        <v>0</v>
      </c>
      <c r="I28" s="22"/>
    </row>
    <row r="29" spans="2:18" ht="29" x14ac:dyDescent="0.35">
      <c r="B29" s="20" t="s">
        <v>10</v>
      </c>
      <c r="C29" s="45"/>
      <c r="D29" s="20"/>
      <c r="E29" s="20"/>
      <c r="F29" s="20"/>
      <c r="G29" s="25"/>
      <c r="H29" s="21">
        <f>S10+H24</f>
        <v>0</v>
      </c>
      <c r="I29" s="30" t="e">
        <f>H29/$H$28</f>
        <v>#DIV/0!</v>
      </c>
    </row>
    <row r="30" spans="2:18" ht="29" x14ac:dyDescent="0.35">
      <c r="B30" s="20" t="s">
        <v>11</v>
      </c>
      <c r="C30" s="45"/>
      <c r="D30" s="20"/>
      <c r="E30" s="20"/>
      <c r="F30" s="20"/>
      <c r="G30" s="20"/>
      <c r="H30" s="21">
        <f>H28-H29</f>
        <v>0</v>
      </c>
      <c r="I30" s="23" t="e">
        <f>H30/$H$28</f>
        <v>#DIV/0!</v>
      </c>
    </row>
    <row r="31" spans="2:18" ht="14.5" x14ac:dyDescent="0.35">
      <c r="B31" s="24"/>
      <c r="C31" s="46"/>
      <c r="D31" s="24"/>
      <c r="E31" s="24"/>
      <c r="F31" s="24"/>
      <c r="G31" s="24"/>
      <c r="H31" s="24"/>
      <c r="I31" s="24"/>
    </row>
  </sheetData>
  <mergeCells count="9">
    <mergeCell ref="J24:R24"/>
    <mergeCell ref="B27:I27"/>
    <mergeCell ref="B1:V1"/>
    <mergeCell ref="B2:V2"/>
    <mergeCell ref="U3:V3"/>
    <mergeCell ref="U10:V10"/>
    <mergeCell ref="B15:R15"/>
    <mergeCell ref="J16:R16"/>
    <mergeCell ref="S16:AA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48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AA37"/>
  <sheetViews>
    <sheetView tabSelected="1" topLeftCell="A3" zoomScaleNormal="100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30" style="1" bestFit="1" customWidth="1"/>
    <col min="4" max="4" width="28.0898437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81640625" style="1" bestFit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94" t="s">
        <v>49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3" ht="22.75" customHeight="1" x14ac:dyDescent="0.35">
      <c r="B2" s="95" t="s">
        <v>16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3" ht="91" x14ac:dyDescent="0.35">
      <c r="B3" s="9" t="s">
        <v>40</v>
      </c>
      <c r="C3" s="9" t="s">
        <v>43</v>
      </c>
      <c r="D3" s="9" t="s">
        <v>44</v>
      </c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3" ht="13" x14ac:dyDescent="0.3">
      <c r="B4" s="37">
        <v>1</v>
      </c>
      <c r="C4" s="37" t="s">
        <v>47</v>
      </c>
      <c r="D4" s="37" t="s">
        <v>48</v>
      </c>
      <c r="E4" s="38"/>
      <c r="F4" s="37">
        <v>36</v>
      </c>
      <c r="G4" s="47">
        <v>60000</v>
      </c>
      <c r="H4" s="37">
        <v>300</v>
      </c>
      <c r="I4" s="39">
        <v>310</v>
      </c>
      <c r="J4" s="36"/>
      <c r="K4" s="40"/>
      <c r="L4" s="36"/>
      <c r="M4" s="11">
        <f>+(K4-L4)</f>
        <v>0</v>
      </c>
      <c r="N4" s="35"/>
      <c r="O4" s="35"/>
      <c r="P4" s="36"/>
      <c r="Q4" s="36"/>
      <c r="R4" s="11">
        <f>+J4*F4*H4</f>
        <v>0</v>
      </c>
      <c r="S4" s="11">
        <f>+(M4+(P4+Q4+O4)*F4)*H4</f>
        <v>0</v>
      </c>
      <c r="T4" s="31" t="e">
        <f t="shared" ref="T4:T16" si="0">S4/$H$35</f>
        <v>#DIV/0!</v>
      </c>
      <c r="U4" s="27"/>
      <c r="V4" s="29"/>
    </row>
    <row r="5" spans="2:23" ht="13" x14ac:dyDescent="0.3">
      <c r="B5" s="37">
        <v>1</v>
      </c>
      <c r="C5" s="37" t="s">
        <v>47</v>
      </c>
      <c r="D5" s="37" t="s">
        <v>48</v>
      </c>
      <c r="E5" s="38"/>
      <c r="F5" s="37">
        <v>36</v>
      </c>
      <c r="G5" s="47">
        <v>90000</v>
      </c>
      <c r="H5" s="37">
        <v>300</v>
      </c>
      <c r="I5" s="39">
        <v>360</v>
      </c>
      <c r="J5" s="36"/>
      <c r="K5" s="40"/>
      <c r="L5" s="36"/>
      <c r="M5" s="11">
        <f>+(K5-L5)</f>
        <v>0</v>
      </c>
      <c r="N5" s="35"/>
      <c r="O5" s="35"/>
      <c r="P5" s="36"/>
      <c r="Q5" s="36"/>
      <c r="R5" s="11">
        <f t="shared" ref="R5:R15" si="1">+J5*F5*H5</f>
        <v>0</v>
      </c>
      <c r="S5" s="11">
        <f t="shared" ref="S5:S15" si="2">+(M5+(P5+Q5+O5)*F5)*H5</f>
        <v>0</v>
      </c>
      <c r="T5" s="31" t="e">
        <f t="shared" si="0"/>
        <v>#DIV/0!</v>
      </c>
      <c r="U5" s="27"/>
      <c r="V5" s="29"/>
    </row>
    <row r="6" spans="2:23" ht="13" x14ac:dyDescent="0.3">
      <c r="B6" s="37">
        <v>1</v>
      </c>
      <c r="C6" s="37" t="s">
        <v>47</v>
      </c>
      <c r="D6" s="37" t="s">
        <v>48</v>
      </c>
      <c r="E6" s="38"/>
      <c r="F6" s="37">
        <v>36</v>
      </c>
      <c r="G6" s="47">
        <v>120000</v>
      </c>
      <c r="H6" s="37">
        <v>360</v>
      </c>
      <c r="I6" s="39">
        <v>400</v>
      </c>
      <c r="J6" s="36"/>
      <c r="K6" s="40"/>
      <c r="L6" s="36"/>
      <c r="M6" s="11">
        <f t="shared" ref="M6:M15" si="3">+(K6-L6)</f>
        <v>0</v>
      </c>
      <c r="N6" s="35"/>
      <c r="O6" s="35"/>
      <c r="P6" s="36"/>
      <c r="Q6" s="36"/>
      <c r="R6" s="11">
        <f t="shared" si="1"/>
        <v>0</v>
      </c>
      <c r="S6" s="11">
        <f t="shared" si="2"/>
        <v>0</v>
      </c>
      <c r="T6" s="31" t="e">
        <f t="shared" si="0"/>
        <v>#DIV/0!</v>
      </c>
      <c r="U6" s="27"/>
      <c r="V6" s="29"/>
    </row>
    <row r="7" spans="2:23" ht="13" x14ac:dyDescent="0.3">
      <c r="B7" s="37">
        <v>1</v>
      </c>
      <c r="C7" s="37" t="s">
        <v>47</v>
      </c>
      <c r="D7" s="37" t="s">
        <v>48</v>
      </c>
      <c r="E7" s="38"/>
      <c r="F7" s="37">
        <v>48</v>
      </c>
      <c r="G7" s="47">
        <v>40000</v>
      </c>
      <c r="H7" s="37">
        <v>420</v>
      </c>
      <c r="I7" s="39">
        <v>280</v>
      </c>
      <c r="J7" s="36"/>
      <c r="K7" s="40"/>
      <c r="L7" s="36"/>
      <c r="M7" s="11">
        <f t="shared" si="3"/>
        <v>0</v>
      </c>
      <c r="N7" s="35"/>
      <c r="O7" s="35"/>
      <c r="P7" s="36"/>
      <c r="Q7" s="36"/>
      <c r="R7" s="11">
        <f t="shared" si="1"/>
        <v>0</v>
      </c>
      <c r="S7" s="11">
        <f t="shared" si="2"/>
        <v>0</v>
      </c>
      <c r="T7" s="31" t="e">
        <f t="shared" si="0"/>
        <v>#DIV/0!</v>
      </c>
      <c r="U7" s="27"/>
      <c r="V7" s="29"/>
    </row>
    <row r="8" spans="2:23" ht="13" x14ac:dyDescent="0.3">
      <c r="B8" s="37">
        <v>1</v>
      </c>
      <c r="C8" s="37" t="s">
        <v>47</v>
      </c>
      <c r="D8" s="37" t="s">
        <v>48</v>
      </c>
      <c r="E8" s="38"/>
      <c r="F8" s="37">
        <v>48</v>
      </c>
      <c r="G8" s="47">
        <v>60000</v>
      </c>
      <c r="H8" s="37">
        <v>480</v>
      </c>
      <c r="I8" s="39">
        <v>290</v>
      </c>
      <c r="J8" s="36"/>
      <c r="K8" s="40"/>
      <c r="L8" s="36"/>
      <c r="M8" s="11">
        <f t="shared" si="3"/>
        <v>0</v>
      </c>
      <c r="N8" s="35"/>
      <c r="O8" s="35"/>
      <c r="P8" s="36"/>
      <c r="Q8" s="36"/>
      <c r="R8" s="11">
        <f t="shared" si="1"/>
        <v>0</v>
      </c>
      <c r="S8" s="11">
        <f t="shared" si="2"/>
        <v>0</v>
      </c>
      <c r="T8" s="31" t="e">
        <f t="shared" si="0"/>
        <v>#DIV/0!</v>
      </c>
      <c r="U8" s="27"/>
      <c r="V8" s="29"/>
    </row>
    <row r="9" spans="2:23" ht="13" x14ac:dyDescent="0.3">
      <c r="B9" s="37">
        <v>1</v>
      </c>
      <c r="C9" s="37" t="s">
        <v>47</v>
      </c>
      <c r="D9" s="37" t="s">
        <v>48</v>
      </c>
      <c r="E9" s="38"/>
      <c r="F9" s="37">
        <v>48</v>
      </c>
      <c r="G9" s="47">
        <v>80000</v>
      </c>
      <c r="H9" s="37">
        <v>600</v>
      </c>
      <c r="I9" s="39">
        <v>300</v>
      </c>
      <c r="J9" s="36"/>
      <c r="K9" s="40"/>
      <c r="L9" s="36"/>
      <c r="M9" s="11">
        <f t="shared" si="3"/>
        <v>0</v>
      </c>
      <c r="N9" s="35"/>
      <c r="O9" s="35"/>
      <c r="P9" s="36"/>
      <c r="Q9" s="36"/>
      <c r="R9" s="11">
        <f t="shared" si="1"/>
        <v>0</v>
      </c>
      <c r="S9" s="11">
        <f t="shared" si="2"/>
        <v>0</v>
      </c>
      <c r="T9" s="31" t="e">
        <f t="shared" si="0"/>
        <v>#DIV/0!</v>
      </c>
      <c r="U9" s="27"/>
      <c r="V9" s="29"/>
    </row>
    <row r="10" spans="2:23" ht="13" x14ac:dyDescent="0.3">
      <c r="B10" s="37">
        <v>1</v>
      </c>
      <c r="C10" s="37" t="s">
        <v>47</v>
      </c>
      <c r="D10" s="37" t="s">
        <v>48</v>
      </c>
      <c r="E10" s="38"/>
      <c r="F10" s="37">
        <v>48</v>
      </c>
      <c r="G10" s="47">
        <v>100000</v>
      </c>
      <c r="H10" s="37">
        <v>600</v>
      </c>
      <c r="I10" s="39">
        <v>330</v>
      </c>
      <c r="J10" s="36"/>
      <c r="K10" s="40"/>
      <c r="L10" s="36"/>
      <c r="M10" s="11">
        <f t="shared" si="3"/>
        <v>0</v>
      </c>
      <c r="N10" s="35"/>
      <c r="O10" s="35"/>
      <c r="P10" s="36"/>
      <c r="Q10" s="36"/>
      <c r="R10" s="11">
        <f t="shared" si="1"/>
        <v>0</v>
      </c>
      <c r="S10" s="11">
        <f t="shared" si="2"/>
        <v>0</v>
      </c>
      <c r="T10" s="31" t="e">
        <f t="shared" si="0"/>
        <v>#DIV/0!</v>
      </c>
      <c r="U10" s="27"/>
      <c r="V10" s="29"/>
    </row>
    <row r="11" spans="2:23" ht="13" x14ac:dyDescent="0.3">
      <c r="B11" s="37">
        <v>1</v>
      </c>
      <c r="C11" s="37" t="s">
        <v>47</v>
      </c>
      <c r="D11" s="37" t="s">
        <v>48</v>
      </c>
      <c r="E11" s="38"/>
      <c r="F11" s="37">
        <v>48</v>
      </c>
      <c r="G11" s="47">
        <v>120000</v>
      </c>
      <c r="H11" s="37">
        <v>600</v>
      </c>
      <c r="I11" s="39">
        <v>350</v>
      </c>
      <c r="J11" s="36"/>
      <c r="K11" s="40"/>
      <c r="L11" s="36"/>
      <c r="M11" s="11">
        <f t="shared" si="3"/>
        <v>0</v>
      </c>
      <c r="N11" s="35"/>
      <c r="O11" s="35"/>
      <c r="P11" s="36"/>
      <c r="Q11" s="36"/>
      <c r="R11" s="11">
        <f t="shared" si="1"/>
        <v>0</v>
      </c>
      <c r="S11" s="11">
        <f t="shared" si="2"/>
        <v>0</v>
      </c>
      <c r="T11" s="31" t="e">
        <f t="shared" si="0"/>
        <v>#DIV/0!</v>
      </c>
      <c r="U11" s="27"/>
      <c r="V11" s="29"/>
    </row>
    <row r="12" spans="2:23" ht="13" x14ac:dyDescent="0.3">
      <c r="B12" s="37">
        <v>1</v>
      </c>
      <c r="C12" s="37" t="s">
        <v>47</v>
      </c>
      <c r="D12" s="37" t="s">
        <v>48</v>
      </c>
      <c r="E12" s="38"/>
      <c r="F12" s="37">
        <v>60</v>
      </c>
      <c r="G12" s="47">
        <v>50000</v>
      </c>
      <c r="H12" s="37">
        <v>600</v>
      </c>
      <c r="I12" s="39">
        <v>270</v>
      </c>
      <c r="J12" s="36"/>
      <c r="K12" s="40"/>
      <c r="L12" s="36"/>
      <c r="M12" s="11">
        <f t="shared" si="3"/>
        <v>0</v>
      </c>
      <c r="N12" s="35"/>
      <c r="O12" s="35"/>
      <c r="P12" s="36"/>
      <c r="Q12" s="36"/>
      <c r="R12" s="11">
        <f t="shared" si="1"/>
        <v>0</v>
      </c>
      <c r="S12" s="11">
        <f t="shared" si="2"/>
        <v>0</v>
      </c>
      <c r="T12" s="31" t="e">
        <f t="shared" si="0"/>
        <v>#DIV/0!</v>
      </c>
      <c r="U12" s="27"/>
      <c r="V12" s="29"/>
    </row>
    <row r="13" spans="2:23" ht="13" x14ac:dyDescent="0.3">
      <c r="B13" s="37">
        <v>1</v>
      </c>
      <c r="C13" s="37" t="s">
        <v>47</v>
      </c>
      <c r="D13" s="37" t="s">
        <v>48</v>
      </c>
      <c r="E13" s="38"/>
      <c r="F13" s="37">
        <v>60</v>
      </c>
      <c r="G13" s="47">
        <v>75000</v>
      </c>
      <c r="H13" s="37">
        <v>540</v>
      </c>
      <c r="I13" s="39">
        <v>280</v>
      </c>
      <c r="J13" s="36"/>
      <c r="K13" s="40"/>
      <c r="L13" s="36"/>
      <c r="M13" s="11">
        <f t="shared" si="3"/>
        <v>0</v>
      </c>
      <c r="N13" s="35"/>
      <c r="O13" s="35"/>
      <c r="P13" s="36"/>
      <c r="Q13" s="36"/>
      <c r="R13" s="11">
        <f t="shared" si="1"/>
        <v>0</v>
      </c>
      <c r="S13" s="11">
        <f t="shared" si="2"/>
        <v>0</v>
      </c>
      <c r="T13" s="31" t="e">
        <f t="shared" si="0"/>
        <v>#DIV/0!</v>
      </c>
      <c r="U13" s="27"/>
      <c r="V13" s="29"/>
    </row>
    <row r="14" spans="2:23" ht="13" x14ac:dyDescent="0.3">
      <c r="B14" s="37">
        <v>1</v>
      </c>
      <c r="C14" s="37" t="s">
        <v>47</v>
      </c>
      <c r="D14" s="37" t="s">
        <v>48</v>
      </c>
      <c r="E14" s="38"/>
      <c r="F14" s="37">
        <v>60</v>
      </c>
      <c r="G14" s="47">
        <v>100000</v>
      </c>
      <c r="H14" s="37">
        <v>600</v>
      </c>
      <c r="I14" s="39">
        <v>305</v>
      </c>
      <c r="J14" s="36"/>
      <c r="K14" s="40"/>
      <c r="L14" s="36"/>
      <c r="M14" s="11">
        <f t="shared" si="3"/>
        <v>0</v>
      </c>
      <c r="N14" s="35"/>
      <c r="O14" s="35"/>
      <c r="P14" s="36"/>
      <c r="Q14" s="36"/>
      <c r="R14" s="11">
        <f t="shared" si="1"/>
        <v>0</v>
      </c>
      <c r="S14" s="11">
        <f t="shared" si="2"/>
        <v>0</v>
      </c>
      <c r="T14" s="31" t="e">
        <f t="shared" si="0"/>
        <v>#DIV/0!</v>
      </c>
      <c r="U14" s="27"/>
      <c r="V14" s="29"/>
    </row>
    <row r="15" spans="2:23" ht="13" x14ac:dyDescent="0.3">
      <c r="B15" s="37">
        <v>1</v>
      </c>
      <c r="C15" s="37" t="s">
        <v>47</v>
      </c>
      <c r="D15" s="37" t="s">
        <v>48</v>
      </c>
      <c r="E15" s="38"/>
      <c r="F15" s="37">
        <v>60</v>
      </c>
      <c r="G15" s="47">
        <v>125000</v>
      </c>
      <c r="H15" s="37">
        <v>600</v>
      </c>
      <c r="I15" s="39">
        <v>360</v>
      </c>
      <c r="J15" s="36"/>
      <c r="K15" s="40"/>
      <c r="L15" s="36"/>
      <c r="M15" s="11">
        <f t="shared" si="3"/>
        <v>0</v>
      </c>
      <c r="N15" s="35"/>
      <c r="O15" s="35"/>
      <c r="P15" s="36"/>
      <c r="Q15" s="36"/>
      <c r="R15" s="11">
        <f t="shared" si="1"/>
        <v>0</v>
      </c>
      <c r="S15" s="11">
        <f t="shared" si="2"/>
        <v>0</v>
      </c>
      <c r="T15" s="31" t="e">
        <f t="shared" si="0"/>
        <v>#DIV/0!</v>
      </c>
      <c r="U15" s="27"/>
      <c r="V15" s="29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95702400</v>
      </c>
      <c r="J16" s="13">
        <f>+SUMPRODUCT(F4:F15,H4:H15,J4:J15)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 t="shared" si="0"/>
        <v>#DIV/0!</v>
      </c>
      <c r="U16" s="105"/>
      <c r="V16" s="105"/>
      <c r="W16" s="8"/>
    </row>
    <row r="17" spans="2:27" x14ac:dyDescent="0.35">
      <c r="W17" s="8"/>
    </row>
    <row r="18" spans="2:27" x14ac:dyDescent="0.35">
      <c r="J18" s="32"/>
      <c r="W18" s="8"/>
    </row>
    <row r="21" spans="2:27" ht="22.75" customHeight="1" x14ac:dyDescent="0.35">
      <c r="B21" s="98" t="s">
        <v>14</v>
      </c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</row>
    <row r="22" spans="2:27" ht="13" x14ac:dyDescent="0.35">
      <c r="B22" s="9" t="s">
        <v>6</v>
      </c>
      <c r="C22" s="9"/>
      <c r="D22" s="9"/>
      <c r="E22" s="9"/>
      <c r="F22" s="9"/>
      <c r="G22" s="9"/>
      <c r="H22" s="9" t="s">
        <v>1</v>
      </c>
      <c r="I22" s="9" t="s">
        <v>4</v>
      </c>
      <c r="J22" s="100" t="s">
        <v>7</v>
      </c>
      <c r="K22" s="101"/>
      <c r="L22" s="101"/>
      <c r="M22" s="101"/>
      <c r="N22" s="101"/>
      <c r="O22" s="101"/>
      <c r="P22" s="101"/>
      <c r="Q22" s="101"/>
      <c r="R22" s="102"/>
      <c r="S22" s="103"/>
      <c r="T22" s="104"/>
      <c r="U22" s="104"/>
      <c r="V22" s="104"/>
      <c r="W22" s="104"/>
      <c r="X22" s="104"/>
      <c r="Y22" s="104"/>
      <c r="Z22" s="104"/>
      <c r="AA22" s="104"/>
    </row>
    <row r="23" spans="2:27" ht="13" x14ac:dyDescent="0.35">
      <c r="B23" s="7" t="s">
        <v>5</v>
      </c>
      <c r="C23" s="7"/>
      <c r="D23" s="7"/>
      <c r="E23" s="7"/>
      <c r="F23" s="7"/>
      <c r="G23" s="7"/>
      <c r="H23" s="10"/>
      <c r="I23" s="17" t="e">
        <f>H23/$H$35</f>
        <v>#DIV/0!</v>
      </c>
      <c r="J23" s="27"/>
      <c r="K23" s="28"/>
      <c r="L23" s="28"/>
      <c r="M23" s="28"/>
      <c r="N23" s="28"/>
      <c r="O23" s="28"/>
      <c r="P23" s="28"/>
      <c r="Q23" s="28"/>
      <c r="R23" s="29"/>
    </row>
    <row r="24" spans="2:27" ht="26" x14ac:dyDescent="0.35">
      <c r="B24" s="7" t="s">
        <v>25</v>
      </c>
      <c r="C24" s="7"/>
      <c r="D24" s="7"/>
      <c r="E24" s="7"/>
      <c r="F24" s="7"/>
      <c r="G24" s="7"/>
      <c r="H24" s="10"/>
      <c r="I24" s="17" t="e">
        <f>H24/$H$35</f>
        <v>#DIV/0!</v>
      </c>
      <c r="J24" s="27"/>
      <c r="K24" s="28"/>
      <c r="L24" s="28"/>
      <c r="M24" s="28"/>
      <c r="N24" s="28"/>
      <c r="O24" s="28"/>
      <c r="P24" s="28"/>
      <c r="Q24" s="28"/>
      <c r="R24" s="29"/>
    </row>
    <row r="25" spans="2:27" ht="26" x14ac:dyDescent="0.35">
      <c r="B25" s="7" t="s">
        <v>26</v>
      </c>
      <c r="C25" s="7"/>
      <c r="D25" s="7"/>
      <c r="E25" s="7"/>
      <c r="F25" s="7"/>
      <c r="G25" s="7"/>
      <c r="H25" s="10"/>
      <c r="I25" s="17" t="e">
        <f t="shared" ref="I25" si="4">H25/$H$35</f>
        <v>#DIV/0!</v>
      </c>
      <c r="J25" s="27"/>
      <c r="K25" s="28"/>
      <c r="L25" s="28"/>
      <c r="M25" s="28"/>
      <c r="N25" s="28"/>
      <c r="O25" s="28"/>
      <c r="P25" s="28"/>
      <c r="Q25" s="28"/>
      <c r="R25" s="29"/>
    </row>
    <row r="26" spans="2:27" ht="26" x14ac:dyDescent="0.35">
      <c r="B26" s="7" t="s">
        <v>27</v>
      </c>
      <c r="C26" s="7"/>
      <c r="D26" s="7"/>
      <c r="E26" s="7"/>
      <c r="F26" s="7"/>
      <c r="G26" s="7"/>
      <c r="H26" s="10"/>
      <c r="I26" s="17" t="e">
        <f>H26/$H$35</f>
        <v>#DIV/0!</v>
      </c>
      <c r="J26" s="27"/>
      <c r="K26" s="28"/>
      <c r="L26" s="28"/>
      <c r="M26" s="28"/>
      <c r="N26" s="28"/>
      <c r="O26" s="28"/>
      <c r="P26" s="28"/>
      <c r="Q26" s="28"/>
      <c r="R26" s="29"/>
    </row>
    <row r="27" spans="2:27" ht="13" x14ac:dyDescent="0.35">
      <c r="B27" s="7" t="s">
        <v>29</v>
      </c>
      <c r="C27" s="7"/>
      <c r="D27" s="7"/>
      <c r="E27" s="7"/>
      <c r="F27" s="7"/>
      <c r="G27" s="7"/>
      <c r="H27" s="10"/>
      <c r="I27" s="17" t="e">
        <f>H27/$H$35</f>
        <v>#DIV/0!</v>
      </c>
      <c r="J27" s="27"/>
      <c r="K27" s="28"/>
      <c r="L27" s="28"/>
      <c r="M27" s="28"/>
      <c r="N27" s="28"/>
      <c r="O27" s="28"/>
      <c r="P27" s="28"/>
      <c r="Q27" s="28"/>
      <c r="R27" s="29"/>
    </row>
    <row r="28" spans="2:27" ht="13" x14ac:dyDescent="0.35">
      <c r="B28" s="7" t="s">
        <v>28</v>
      </c>
      <c r="C28" s="7"/>
      <c r="D28" s="7"/>
      <c r="E28" s="7"/>
      <c r="F28" s="7"/>
      <c r="G28" s="7"/>
      <c r="H28" s="10"/>
      <c r="I28" s="17" t="e">
        <f>H28/$H$35</f>
        <v>#DIV/0!</v>
      </c>
      <c r="J28" s="27"/>
      <c r="K28" s="28"/>
      <c r="L28" s="28"/>
      <c r="M28" s="28"/>
      <c r="N28" s="28"/>
      <c r="O28" s="28"/>
      <c r="P28" s="28"/>
      <c r="Q28" s="28"/>
      <c r="R28" s="29"/>
    </row>
    <row r="29" spans="2:27" ht="39" x14ac:dyDescent="0.35">
      <c r="B29" s="7" t="s">
        <v>36</v>
      </c>
      <c r="C29" s="7"/>
      <c r="D29" s="7"/>
      <c r="E29" s="7"/>
      <c r="F29" s="7"/>
      <c r="G29" s="7"/>
      <c r="H29" s="10"/>
      <c r="I29" s="17" t="e">
        <f>H29/$H$35</f>
        <v>#DIV/0!</v>
      </c>
      <c r="J29" s="27"/>
      <c r="K29" s="28"/>
      <c r="L29" s="28"/>
      <c r="M29" s="28"/>
      <c r="N29" s="28"/>
      <c r="O29" s="28"/>
      <c r="P29" s="28"/>
      <c r="Q29" s="28"/>
      <c r="R29" s="29"/>
    </row>
    <row r="30" spans="2:27" ht="13" x14ac:dyDescent="0.35">
      <c r="B30" s="12" t="s">
        <v>2</v>
      </c>
      <c r="C30" s="12"/>
      <c r="D30" s="12"/>
      <c r="E30" s="12"/>
      <c r="F30" s="12"/>
      <c r="G30" s="12"/>
      <c r="H30" s="19">
        <f>SUM(H23:H29)</f>
        <v>0</v>
      </c>
      <c r="I30" s="18" t="e">
        <f>H30/$H$35</f>
        <v>#DIV/0!</v>
      </c>
      <c r="J30" s="90"/>
      <c r="K30" s="91"/>
      <c r="L30" s="91"/>
      <c r="M30" s="91"/>
      <c r="N30" s="91"/>
      <c r="O30" s="91"/>
      <c r="P30" s="91"/>
      <c r="Q30" s="91"/>
      <c r="R30" s="92"/>
    </row>
    <row r="33" spans="2:9" ht="22.75" customHeight="1" x14ac:dyDescent="0.35">
      <c r="B33" s="93" t="s">
        <v>8</v>
      </c>
      <c r="C33" s="93"/>
      <c r="D33" s="93"/>
      <c r="E33" s="93"/>
      <c r="F33" s="93"/>
      <c r="G33" s="93"/>
      <c r="H33" s="93"/>
      <c r="I33" s="93"/>
    </row>
    <row r="34" spans="2:9" ht="29" x14ac:dyDescent="0.35">
      <c r="B34" s="20" t="s">
        <v>9</v>
      </c>
      <c r="C34" s="20"/>
      <c r="D34" s="20"/>
      <c r="E34" s="20"/>
      <c r="F34" s="20"/>
      <c r="G34" s="26"/>
      <c r="H34" s="21">
        <f>R16</f>
        <v>0</v>
      </c>
      <c r="I34" s="22"/>
    </row>
    <row r="35" spans="2:9" ht="29" x14ac:dyDescent="0.35">
      <c r="B35" s="20" t="s">
        <v>10</v>
      </c>
      <c r="C35" s="20"/>
      <c r="D35" s="20"/>
      <c r="E35" s="20"/>
      <c r="F35" s="20"/>
      <c r="G35" s="25"/>
      <c r="H35" s="21">
        <f>S16+H30</f>
        <v>0</v>
      </c>
      <c r="I35" s="30" t="e">
        <f>H35/$H$34</f>
        <v>#DIV/0!</v>
      </c>
    </row>
    <row r="36" spans="2:9" ht="29" x14ac:dyDescent="0.35">
      <c r="B36" s="20" t="s">
        <v>11</v>
      </c>
      <c r="C36" s="20"/>
      <c r="D36" s="20"/>
      <c r="E36" s="20"/>
      <c r="F36" s="20"/>
      <c r="G36" s="20"/>
      <c r="H36" s="21">
        <f>H34-H35</f>
        <v>0</v>
      </c>
      <c r="I36" s="23" t="e">
        <f>H36/$H$34</f>
        <v>#DIV/0!</v>
      </c>
    </row>
    <row r="37" spans="2:9" ht="14.5" x14ac:dyDescent="0.35">
      <c r="B37" s="24"/>
      <c r="C37" s="24"/>
      <c r="D37" s="24"/>
      <c r="E37" s="24"/>
      <c r="F37" s="24"/>
      <c r="G37" s="24"/>
      <c r="H37" s="24"/>
      <c r="I37" s="24"/>
    </row>
  </sheetData>
  <mergeCells count="9">
    <mergeCell ref="J30:R30"/>
    <mergeCell ref="B33:I33"/>
    <mergeCell ref="B1:V1"/>
    <mergeCell ref="B2:V2"/>
    <mergeCell ref="U3:V3"/>
    <mergeCell ref="B21:R21"/>
    <mergeCell ref="J22:R22"/>
    <mergeCell ref="S22:AA22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2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B1:AA50"/>
  <sheetViews>
    <sheetView tabSelected="1" topLeftCell="A5" zoomScale="85" zoomScaleNormal="85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16.7265625" style="1" bestFit="1" customWidth="1"/>
    <col min="4" max="4" width="19.8164062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94" t="s">
        <v>45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3" ht="22.75" customHeight="1" x14ac:dyDescent="0.35">
      <c r="B2" s="95" t="s">
        <v>16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3" ht="91" x14ac:dyDescent="0.35">
      <c r="B3" s="9" t="s">
        <v>40</v>
      </c>
      <c r="C3" s="9" t="s">
        <v>43</v>
      </c>
      <c r="D3" s="9" t="s">
        <v>44</v>
      </c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3" ht="13" x14ac:dyDescent="0.3">
      <c r="B4" s="37" t="s">
        <v>70</v>
      </c>
      <c r="C4" s="37" t="s">
        <v>50</v>
      </c>
      <c r="D4" s="42" t="s">
        <v>51</v>
      </c>
      <c r="E4" s="38"/>
      <c r="F4" s="37">
        <v>36</v>
      </c>
      <c r="G4" s="47">
        <v>60000</v>
      </c>
      <c r="H4" s="37">
        <v>50</v>
      </c>
      <c r="I4" s="39">
        <v>400</v>
      </c>
      <c r="J4" s="36"/>
      <c r="K4" s="40"/>
      <c r="L4" s="36"/>
      <c r="M4" s="11">
        <f>+(K4-L4)</f>
        <v>0</v>
      </c>
      <c r="N4" s="35"/>
      <c r="O4" s="35"/>
      <c r="P4" s="36"/>
      <c r="Q4" s="36"/>
      <c r="R4" s="11">
        <f t="shared" ref="R4:R28" si="0">+J4*F4*H4</f>
        <v>0</v>
      </c>
      <c r="S4" s="11">
        <f t="shared" ref="S4:S28" si="1">+(M4+(P4+Q4+O4)*F4)*H4</f>
        <v>0</v>
      </c>
      <c r="T4" s="31" t="e">
        <f t="shared" ref="T4:T29" si="2">S4/$H$48</f>
        <v>#DIV/0!</v>
      </c>
      <c r="U4" s="27"/>
      <c r="V4" s="29"/>
    </row>
    <row r="5" spans="2:23" ht="13" x14ac:dyDescent="0.3">
      <c r="B5" s="37" t="s">
        <v>70</v>
      </c>
      <c r="C5" s="37" t="s">
        <v>50</v>
      </c>
      <c r="D5" s="42" t="s">
        <v>51</v>
      </c>
      <c r="E5" s="38"/>
      <c r="F5" s="37">
        <v>36</v>
      </c>
      <c r="G5" s="47">
        <v>90000</v>
      </c>
      <c r="H5" s="37">
        <v>50</v>
      </c>
      <c r="I5" s="39">
        <v>470</v>
      </c>
      <c r="J5" s="36"/>
      <c r="K5" s="40"/>
      <c r="L5" s="36"/>
      <c r="M5" s="11">
        <f>+(K5-L5)</f>
        <v>0</v>
      </c>
      <c r="N5" s="35"/>
      <c r="O5" s="35"/>
      <c r="P5" s="36"/>
      <c r="Q5" s="36"/>
      <c r="R5" s="11">
        <f t="shared" si="0"/>
        <v>0</v>
      </c>
      <c r="S5" s="11">
        <f t="shared" si="1"/>
        <v>0</v>
      </c>
      <c r="T5" s="31" t="e">
        <f t="shared" si="2"/>
        <v>#DIV/0!</v>
      </c>
      <c r="U5" s="27"/>
      <c r="V5" s="29"/>
    </row>
    <row r="6" spans="2:23" ht="13" x14ac:dyDescent="0.3">
      <c r="B6" s="37" t="s">
        <v>70</v>
      </c>
      <c r="C6" s="37" t="s">
        <v>50</v>
      </c>
      <c r="D6" s="42" t="s">
        <v>51</v>
      </c>
      <c r="E6" s="38"/>
      <c r="F6" s="37">
        <v>36</v>
      </c>
      <c r="G6" s="47">
        <v>120000</v>
      </c>
      <c r="H6" s="37">
        <v>65</v>
      </c>
      <c r="I6" s="39">
        <v>520</v>
      </c>
      <c r="J6" s="36"/>
      <c r="K6" s="40"/>
      <c r="L6" s="36"/>
      <c r="M6" s="11">
        <f t="shared" ref="M6:M28" si="3">+(K6-L6)</f>
        <v>0</v>
      </c>
      <c r="N6" s="35"/>
      <c r="O6" s="35"/>
      <c r="P6" s="36"/>
      <c r="Q6" s="36"/>
      <c r="R6" s="11">
        <f t="shared" si="0"/>
        <v>0</v>
      </c>
      <c r="S6" s="11">
        <f t="shared" si="1"/>
        <v>0</v>
      </c>
      <c r="T6" s="31" t="e">
        <f t="shared" si="2"/>
        <v>#DIV/0!</v>
      </c>
      <c r="U6" s="27"/>
      <c r="V6" s="29"/>
    </row>
    <row r="7" spans="2:23" ht="13" x14ac:dyDescent="0.3">
      <c r="B7" s="37" t="s">
        <v>70</v>
      </c>
      <c r="C7" s="37" t="s">
        <v>50</v>
      </c>
      <c r="D7" s="42" t="s">
        <v>51</v>
      </c>
      <c r="E7" s="38"/>
      <c r="F7" s="37">
        <v>48</v>
      </c>
      <c r="G7" s="47">
        <v>40000</v>
      </c>
      <c r="H7" s="37">
        <v>70</v>
      </c>
      <c r="I7" s="39">
        <v>370</v>
      </c>
      <c r="J7" s="36"/>
      <c r="K7" s="40"/>
      <c r="L7" s="36"/>
      <c r="M7" s="11">
        <f t="shared" si="3"/>
        <v>0</v>
      </c>
      <c r="N7" s="35"/>
      <c r="O7" s="35"/>
      <c r="P7" s="36"/>
      <c r="Q7" s="36"/>
      <c r="R7" s="11">
        <f t="shared" si="0"/>
        <v>0</v>
      </c>
      <c r="S7" s="11">
        <f t="shared" si="1"/>
        <v>0</v>
      </c>
      <c r="T7" s="31" t="e">
        <f t="shared" si="2"/>
        <v>#DIV/0!</v>
      </c>
      <c r="U7" s="27"/>
      <c r="V7" s="29"/>
    </row>
    <row r="8" spans="2:23" ht="13" x14ac:dyDescent="0.3">
      <c r="B8" s="37" t="s">
        <v>70</v>
      </c>
      <c r="C8" s="37" t="s">
        <v>50</v>
      </c>
      <c r="D8" s="42" t="s">
        <v>51</v>
      </c>
      <c r="E8" s="38"/>
      <c r="F8" s="37">
        <v>48</v>
      </c>
      <c r="G8" s="47">
        <v>60000</v>
      </c>
      <c r="H8" s="37">
        <v>80</v>
      </c>
      <c r="I8" s="39">
        <v>390</v>
      </c>
      <c r="J8" s="36"/>
      <c r="K8" s="40"/>
      <c r="L8" s="36"/>
      <c r="M8" s="11">
        <f t="shared" si="3"/>
        <v>0</v>
      </c>
      <c r="N8" s="35"/>
      <c r="O8" s="35"/>
      <c r="P8" s="36"/>
      <c r="Q8" s="36"/>
      <c r="R8" s="11">
        <f t="shared" si="0"/>
        <v>0</v>
      </c>
      <c r="S8" s="11">
        <f t="shared" si="1"/>
        <v>0</v>
      </c>
      <c r="T8" s="31" t="e">
        <f t="shared" si="2"/>
        <v>#DIV/0!</v>
      </c>
      <c r="U8" s="27"/>
      <c r="V8" s="29"/>
    </row>
    <row r="9" spans="2:23" ht="13" x14ac:dyDescent="0.3">
      <c r="B9" s="37" t="s">
        <v>70</v>
      </c>
      <c r="C9" s="37" t="s">
        <v>50</v>
      </c>
      <c r="D9" s="42" t="s">
        <v>51</v>
      </c>
      <c r="E9" s="38"/>
      <c r="F9" s="37">
        <v>48</v>
      </c>
      <c r="G9" s="47">
        <v>80000</v>
      </c>
      <c r="H9" s="37">
        <v>100</v>
      </c>
      <c r="I9" s="39">
        <v>400</v>
      </c>
      <c r="J9" s="36"/>
      <c r="K9" s="40"/>
      <c r="L9" s="36"/>
      <c r="M9" s="11">
        <f t="shared" si="3"/>
        <v>0</v>
      </c>
      <c r="N9" s="35"/>
      <c r="O9" s="35"/>
      <c r="P9" s="36"/>
      <c r="Q9" s="36"/>
      <c r="R9" s="11">
        <f t="shared" si="0"/>
        <v>0</v>
      </c>
      <c r="S9" s="11">
        <f t="shared" si="1"/>
        <v>0</v>
      </c>
      <c r="T9" s="31" t="e">
        <f t="shared" si="2"/>
        <v>#DIV/0!</v>
      </c>
      <c r="U9" s="27"/>
      <c r="V9" s="29"/>
    </row>
    <row r="10" spans="2:23" ht="13" x14ac:dyDescent="0.3">
      <c r="B10" s="37" t="s">
        <v>70</v>
      </c>
      <c r="C10" s="37" t="s">
        <v>50</v>
      </c>
      <c r="D10" s="42" t="s">
        <v>51</v>
      </c>
      <c r="E10" s="38"/>
      <c r="F10" s="37">
        <v>48</v>
      </c>
      <c r="G10" s="47">
        <v>100000</v>
      </c>
      <c r="H10" s="37">
        <v>100</v>
      </c>
      <c r="I10" s="39">
        <v>430</v>
      </c>
      <c r="J10" s="36"/>
      <c r="K10" s="40"/>
      <c r="L10" s="36"/>
      <c r="M10" s="11">
        <f t="shared" si="3"/>
        <v>0</v>
      </c>
      <c r="N10" s="35"/>
      <c r="O10" s="35"/>
      <c r="P10" s="36"/>
      <c r="Q10" s="36"/>
      <c r="R10" s="11">
        <f t="shared" si="0"/>
        <v>0</v>
      </c>
      <c r="S10" s="11">
        <f t="shared" si="1"/>
        <v>0</v>
      </c>
      <c r="T10" s="31" t="e">
        <f t="shared" si="2"/>
        <v>#DIV/0!</v>
      </c>
      <c r="U10" s="27"/>
      <c r="V10" s="29"/>
    </row>
    <row r="11" spans="2:23" ht="13" x14ac:dyDescent="0.3">
      <c r="B11" s="37" t="s">
        <v>70</v>
      </c>
      <c r="C11" s="37" t="s">
        <v>50</v>
      </c>
      <c r="D11" s="42" t="s">
        <v>51</v>
      </c>
      <c r="E11" s="38"/>
      <c r="F11" s="37">
        <v>48</v>
      </c>
      <c r="G11" s="47">
        <v>120000</v>
      </c>
      <c r="H11" s="37">
        <v>100</v>
      </c>
      <c r="I11" s="39">
        <v>460</v>
      </c>
      <c r="J11" s="36"/>
      <c r="K11" s="40"/>
      <c r="L11" s="36"/>
      <c r="M11" s="11">
        <f t="shared" si="3"/>
        <v>0</v>
      </c>
      <c r="N11" s="35"/>
      <c r="O11" s="35"/>
      <c r="P11" s="36"/>
      <c r="Q11" s="36"/>
      <c r="R11" s="11">
        <f t="shared" si="0"/>
        <v>0</v>
      </c>
      <c r="S11" s="11">
        <f t="shared" si="1"/>
        <v>0</v>
      </c>
      <c r="T11" s="31" t="e">
        <f t="shared" si="2"/>
        <v>#DIV/0!</v>
      </c>
      <c r="U11" s="27"/>
      <c r="V11" s="29"/>
    </row>
    <row r="12" spans="2:23" ht="13" x14ac:dyDescent="0.3">
      <c r="B12" s="37" t="s">
        <v>70</v>
      </c>
      <c r="C12" s="37" t="s">
        <v>50</v>
      </c>
      <c r="D12" s="42" t="s">
        <v>51</v>
      </c>
      <c r="E12" s="38"/>
      <c r="F12" s="37">
        <v>60</v>
      </c>
      <c r="G12" s="47">
        <v>50000</v>
      </c>
      <c r="H12" s="37">
        <v>100</v>
      </c>
      <c r="I12" s="39">
        <v>360</v>
      </c>
      <c r="J12" s="36"/>
      <c r="K12" s="40"/>
      <c r="L12" s="36"/>
      <c r="M12" s="11">
        <f t="shared" si="3"/>
        <v>0</v>
      </c>
      <c r="N12" s="35"/>
      <c r="O12" s="35"/>
      <c r="P12" s="36"/>
      <c r="Q12" s="36"/>
      <c r="R12" s="11">
        <f t="shared" si="0"/>
        <v>0</v>
      </c>
      <c r="S12" s="11">
        <f t="shared" si="1"/>
        <v>0</v>
      </c>
      <c r="T12" s="31" t="e">
        <f t="shared" si="2"/>
        <v>#DIV/0!</v>
      </c>
      <c r="U12" s="27"/>
      <c r="V12" s="29"/>
    </row>
    <row r="13" spans="2:23" ht="13" x14ac:dyDescent="0.3">
      <c r="B13" s="37" t="s">
        <v>70</v>
      </c>
      <c r="C13" s="37" t="s">
        <v>50</v>
      </c>
      <c r="D13" s="42" t="s">
        <v>51</v>
      </c>
      <c r="E13" s="38"/>
      <c r="F13" s="37">
        <v>60</v>
      </c>
      <c r="G13" s="47">
        <v>75000</v>
      </c>
      <c r="H13" s="37">
        <v>90</v>
      </c>
      <c r="I13" s="39">
        <v>380</v>
      </c>
      <c r="J13" s="36"/>
      <c r="K13" s="40"/>
      <c r="L13" s="36"/>
      <c r="M13" s="11">
        <f t="shared" si="3"/>
        <v>0</v>
      </c>
      <c r="N13" s="35"/>
      <c r="O13" s="35"/>
      <c r="P13" s="36"/>
      <c r="Q13" s="36"/>
      <c r="R13" s="11">
        <f t="shared" si="0"/>
        <v>0</v>
      </c>
      <c r="S13" s="11">
        <f t="shared" si="1"/>
        <v>0</v>
      </c>
      <c r="T13" s="31" t="e">
        <f t="shared" si="2"/>
        <v>#DIV/0!</v>
      </c>
      <c r="U13" s="27"/>
      <c r="V13" s="29"/>
    </row>
    <row r="14" spans="2:23" ht="13" x14ac:dyDescent="0.3">
      <c r="B14" s="37" t="s">
        <v>70</v>
      </c>
      <c r="C14" s="37" t="s">
        <v>50</v>
      </c>
      <c r="D14" s="42" t="s">
        <v>51</v>
      </c>
      <c r="E14" s="38"/>
      <c r="F14" s="37">
        <v>60</v>
      </c>
      <c r="G14" s="47">
        <v>100000</v>
      </c>
      <c r="H14" s="37">
        <v>100</v>
      </c>
      <c r="I14" s="39">
        <v>405</v>
      </c>
      <c r="J14" s="36"/>
      <c r="K14" s="40"/>
      <c r="L14" s="36"/>
      <c r="M14" s="11">
        <f t="shared" si="3"/>
        <v>0</v>
      </c>
      <c r="N14" s="35"/>
      <c r="O14" s="35"/>
      <c r="P14" s="36"/>
      <c r="Q14" s="36"/>
      <c r="R14" s="11">
        <f t="shared" si="0"/>
        <v>0</v>
      </c>
      <c r="S14" s="11">
        <f t="shared" si="1"/>
        <v>0</v>
      </c>
      <c r="T14" s="31" t="e">
        <f t="shared" si="2"/>
        <v>#DIV/0!</v>
      </c>
      <c r="U14" s="27"/>
      <c r="V14" s="29"/>
    </row>
    <row r="15" spans="2:23" ht="13" x14ac:dyDescent="0.3">
      <c r="B15" s="37" t="s">
        <v>70</v>
      </c>
      <c r="C15" s="37" t="s">
        <v>50</v>
      </c>
      <c r="D15" s="42" t="s">
        <v>51</v>
      </c>
      <c r="E15" s="38"/>
      <c r="F15" s="37">
        <v>60</v>
      </c>
      <c r="G15" s="47">
        <v>125000</v>
      </c>
      <c r="H15" s="37">
        <v>100</v>
      </c>
      <c r="I15" s="39">
        <v>470</v>
      </c>
      <c r="J15" s="36"/>
      <c r="K15" s="40"/>
      <c r="L15" s="36"/>
      <c r="M15" s="11">
        <f t="shared" si="3"/>
        <v>0</v>
      </c>
      <c r="N15" s="35"/>
      <c r="O15" s="35"/>
      <c r="P15" s="36"/>
      <c r="Q15" s="36"/>
      <c r="R15" s="11">
        <f t="shared" si="0"/>
        <v>0</v>
      </c>
      <c r="S15" s="11">
        <f>+(M15+(P15+Q15+O15)*F15)*H15</f>
        <v>0</v>
      </c>
      <c r="T15" s="31" t="e">
        <f t="shared" si="2"/>
        <v>#DIV/0!</v>
      </c>
      <c r="U15" s="27"/>
      <c r="V15" s="29"/>
    </row>
    <row r="16" spans="2:23" ht="13" x14ac:dyDescent="0.35">
      <c r="B16" s="12" t="s">
        <v>2</v>
      </c>
      <c r="C16" s="12"/>
      <c r="D16" s="12"/>
      <c r="E16" s="12"/>
      <c r="F16" s="12"/>
      <c r="G16" s="48"/>
      <c r="H16" s="12"/>
      <c r="I16" s="13">
        <f>+SUMPRODUCT(F4:F15,H4:H15,I4:I15)</f>
        <v>21177600</v>
      </c>
      <c r="J16" s="13">
        <f>+SUMPRODUCT(F4:F15,H4:H15,J4:J15)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 t="shared" si="2"/>
        <v>#DIV/0!</v>
      </c>
      <c r="U16" s="105"/>
      <c r="V16" s="105"/>
      <c r="W16" s="8"/>
    </row>
    <row r="17" spans="2:23" ht="13" x14ac:dyDescent="0.3">
      <c r="B17" s="37" t="s">
        <v>71</v>
      </c>
      <c r="C17" s="37" t="s">
        <v>50</v>
      </c>
      <c r="D17" s="37" t="s">
        <v>52</v>
      </c>
      <c r="E17" s="38"/>
      <c r="F17" s="37">
        <v>36</v>
      </c>
      <c r="G17" s="47">
        <v>60000</v>
      </c>
      <c r="H17" s="37">
        <v>50</v>
      </c>
      <c r="I17" s="39">
        <v>460</v>
      </c>
      <c r="J17" s="36"/>
      <c r="K17" s="40"/>
      <c r="L17" s="36"/>
      <c r="M17" s="11">
        <f>+(K17-L17)</f>
        <v>0</v>
      </c>
      <c r="N17" s="35"/>
      <c r="O17" s="35"/>
      <c r="P17" s="36"/>
      <c r="Q17" s="36"/>
      <c r="R17" s="11">
        <f>+J17*F17*H17</f>
        <v>0</v>
      </c>
      <c r="S17" s="11">
        <f t="shared" si="1"/>
        <v>0</v>
      </c>
      <c r="T17" s="31" t="e">
        <f t="shared" si="2"/>
        <v>#DIV/0!</v>
      </c>
      <c r="U17" s="27"/>
      <c r="V17" s="29"/>
    </row>
    <row r="18" spans="2:23" ht="13" x14ac:dyDescent="0.3">
      <c r="B18" s="37" t="s">
        <v>71</v>
      </c>
      <c r="C18" s="37" t="s">
        <v>50</v>
      </c>
      <c r="D18" s="37" t="s">
        <v>52</v>
      </c>
      <c r="E18" s="38"/>
      <c r="F18" s="37">
        <v>36</v>
      </c>
      <c r="G18" s="47">
        <v>90000</v>
      </c>
      <c r="H18" s="37">
        <v>50</v>
      </c>
      <c r="I18" s="39">
        <v>540</v>
      </c>
      <c r="J18" s="36"/>
      <c r="K18" s="40"/>
      <c r="L18" s="36"/>
      <c r="M18" s="11">
        <f t="shared" si="3"/>
        <v>0</v>
      </c>
      <c r="N18" s="35"/>
      <c r="O18" s="35"/>
      <c r="P18" s="36"/>
      <c r="Q18" s="36"/>
      <c r="R18" s="11">
        <f t="shared" si="0"/>
        <v>0</v>
      </c>
      <c r="S18" s="11">
        <f t="shared" si="1"/>
        <v>0</v>
      </c>
      <c r="T18" s="31" t="e">
        <f t="shared" si="2"/>
        <v>#DIV/0!</v>
      </c>
      <c r="U18" s="27"/>
      <c r="V18" s="29"/>
    </row>
    <row r="19" spans="2:23" ht="13" x14ac:dyDescent="0.3">
      <c r="B19" s="37" t="s">
        <v>71</v>
      </c>
      <c r="C19" s="37" t="s">
        <v>50</v>
      </c>
      <c r="D19" s="37" t="s">
        <v>52</v>
      </c>
      <c r="E19" s="38"/>
      <c r="F19" s="37">
        <v>36</v>
      </c>
      <c r="G19" s="47">
        <v>120000</v>
      </c>
      <c r="H19" s="37">
        <v>60</v>
      </c>
      <c r="I19" s="39">
        <v>600</v>
      </c>
      <c r="J19" s="36"/>
      <c r="K19" s="40"/>
      <c r="L19" s="36"/>
      <c r="M19" s="11">
        <f t="shared" si="3"/>
        <v>0</v>
      </c>
      <c r="N19" s="35"/>
      <c r="O19" s="35"/>
      <c r="P19" s="36"/>
      <c r="Q19" s="36"/>
      <c r="R19" s="11">
        <f t="shared" si="0"/>
        <v>0</v>
      </c>
      <c r="S19" s="11">
        <f t="shared" si="1"/>
        <v>0</v>
      </c>
      <c r="T19" s="31" t="e">
        <f t="shared" si="2"/>
        <v>#DIV/0!</v>
      </c>
      <c r="U19" s="27"/>
      <c r="V19" s="29"/>
    </row>
    <row r="20" spans="2:23" ht="13" x14ac:dyDescent="0.3">
      <c r="B20" s="37" t="s">
        <v>71</v>
      </c>
      <c r="C20" s="37" t="s">
        <v>50</v>
      </c>
      <c r="D20" s="37" t="s">
        <v>52</v>
      </c>
      <c r="E20" s="38"/>
      <c r="F20" s="37">
        <v>48</v>
      </c>
      <c r="G20" s="47">
        <v>40000</v>
      </c>
      <c r="H20" s="37">
        <v>70</v>
      </c>
      <c r="I20" s="39">
        <v>430</v>
      </c>
      <c r="J20" s="36"/>
      <c r="K20" s="40"/>
      <c r="L20" s="36"/>
      <c r="M20" s="11">
        <f t="shared" si="3"/>
        <v>0</v>
      </c>
      <c r="N20" s="35"/>
      <c r="O20" s="35"/>
      <c r="P20" s="36"/>
      <c r="Q20" s="36"/>
      <c r="R20" s="11">
        <f t="shared" si="0"/>
        <v>0</v>
      </c>
      <c r="S20" s="11">
        <f t="shared" si="1"/>
        <v>0</v>
      </c>
      <c r="T20" s="31" t="e">
        <f t="shared" si="2"/>
        <v>#DIV/0!</v>
      </c>
      <c r="U20" s="27"/>
      <c r="V20" s="29"/>
    </row>
    <row r="21" spans="2:23" ht="13" x14ac:dyDescent="0.3">
      <c r="B21" s="37" t="s">
        <v>71</v>
      </c>
      <c r="C21" s="37" t="s">
        <v>50</v>
      </c>
      <c r="D21" s="37" t="s">
        <v>52</v>
      </c>
      <c r="E21" s="38"/>
      <c r="F21" s="37">
        <v>48</v>
      </c>
      <c r="G21" s="47">
        <v>60000</v>
      </c>
      <c r="H21" s="37">
        <v>80</v>
      </c>
      <c r="I21" s="39">
        <v>450</v>
      </c>
      <c r="J21" s="36"/>
      <c r="K21" s="40"/>
      <c r="L21" s="36"/>
      <c r="M21" s="11">
        <f t="shared" si="3"/>
        <v>0</v>
      </c>
      <c r="N21" s="35"/>
      <c r="O21" s="35"/>
      <c r="P21" s="36"/>
      <c r="Q21" s="36"/>
      <c r="R21" s="11">
        <f t="shared" si="0"/>
        <v>0</v>
      </c>
      <c r="S21" s="11">
        <f t="shared" si="1"/>
        <v>0</v>
      </c>
      <c r="T21" s="31" t="e">
        <f t="shared" si="2"/>
        <v>#DIV/0!</v>
      </c>
      <c r="U21" s="27"/>
      <c r="V21" s="29"/>
    </row>
    <row r="22" spans="2:23" ht="13" x14ac:dyDescent="0.3">
      <c r="B22" s="37" t="s">
        <v>71</v>
      </c>
      <c r="C22" s="37" t="s">
        <v>50</v>
      </c>
      <c r="D22" s="37" t="s">
        <v>52</v>
      </c>
      <c r="E22" s="38"/>
      <c r="F22" s="37">
        <v>48</v>
      </c>
      <c r="G22" s="47">
        <v>80000</v>
      </c>
      <c r="H22" s="37">
        <v>100</v>
      </c>
      <c r="I22" s="39">
        <v>460</v>
      </c>
      <c r="J22" s="36"/>
      <c r="K22" s="40"/>
      <c r="L22" s="36"/>
      <c r="M22" s="11">
        <f t="shared" si="3"/>
        <v>0</v>
      </c>
      <c r="N22" s="35"/>
      <c r="O22" s="35"/>
      <c r="P22" s="36"/>
      <c r="Q22" s="36"/>
      <c r="R22" s="11">
        <f t="shared" si="0"/>
        <v>0</v>
      </c>
      <c r="S22" s="11">
        <f t="shared" si="1"/>
        <v>0</v>
      </c>
      <c r="T22" s="31" t="e">
        <f t="shared" si="2"/>
        <v>#DIV/0!</v>
      </c>
      <c r="U22" s="27"/>
      <c r="V22" s="29"/>
    </row>
    <row r="23" spans="2:23" ht="13" x14ac:dyDescent="0.3">
      <c r="B23" s="37" t="s">
        <v>71</v>
      </c>
      <c r="C23" s="37" t="s">
        <v>50</v>
      </c>
      <c r="D23" s="37" t="s">
        <v>52</v>
      </c>
      <c r="E23" s="38"/>
      <c r="F23" s="37">
        <v>48</v>
      </c>
      <c r="G23" s="47">
        <v>100000</v>
      </c>
      <c r="H23" s="37">
        <v>100</v>
      </c>
      <c r="I23" s="39">
        <v>510</v>
      </c>
      <c r="J23" s="36"/>
      <c r="K23" s="40"/>
      <c r="L23" s="36"/>
      <c r="M23" s="11">
        <f t="shared" si="3"/>
        <v>0</v>
      </c>
      <c r="N23" s="35"/>
      <c r="O23" s="35"/>
      <c r="P23" s="36"/>
      <c r="Q23" s="36"/>
      <c r="R23" s="11">
        <f t="shared" si="0"/>
        <v>0</v>
      </c>
      <c r="S23" s="11">
        <f t="shared" si="1"/>
        <v>0</v>
      </c>
      <c r="T23" s="31" t="e">
        <f t="shared" si="2"/>
        <v>#DIV/0!</v>
      </c>
      <c r="U23" s="27"/>
      <c r="V23" s="29"/>
    </row>
    <row r="24" spans="2:23" ht="13" x14ac:dyDescent="0.3">
      <c r="B24" s="37" t="s">
        <v>71</v>
      </c>
      <c r="C24" s="37" t="s">
        <v>50</v>
      </c>
      <c r="D24" s="37" t="s">
        <v>52</v>
      </c>
      <c r="E24" s="38"/>
      <c r="F24" s="37">
        <v>48</v>
      </c>
      <c r="G24" s="47">
        <v>120000</v>
      </c>
      <c r="H24" s="37">
        <v>100</v>
      </c>
      <c r="I24" s="39">
        <v>530</v>
      </c>
      <c r="J24" s="36"/>
      <c r="K24" s="40"/>
      <c r="L24" s="36"/>
      <c r="M24" s="11">
        <f t="shared" si="3"/>
        <v>0</v>
      </c>
      <c r="N24" s="35"/>
      <c r="O24" s="35"/>
      <c r="P24" s="36"/>
      <c r="Q24" s="36"/>
      <c r="R24" s="11">
        <f t="shared" si="0"/>
        <v>0</v>
      </c>
      <c r="S24" s="11">
        <f t="shared" si="1"/>
        <v>0</v>
      </c>
      <c r="T24" s="31" t="e">
        <f t="shared" si="2"/>
        <v>#DIV/0!</v>
      </c>
      <c r="U24" s="27"/>
      <c r="V24" s="29"/>
    </row>
    <row r="25" spans="2:23" ht="13" x14ac:dyDescent="0.3">
      <c r="B25" s="37" t="s">
        <v>71</v>
      </c>
      <c r="C25" s="37" t="s">
        <v>50</v>
      </c>
      <c r="D25" s="37" t="s">
        <v>52</v>
      </c>
      <c r="E25" s="38"/>
      <c r="F25" s="37">
        <v>60</v>
      </c>
      <c r="G25" s="47">
        <v>50000</v>
      </c>
      <c r="H25" s="37">
        <v>100</v>
      </c>
      <c r="I25" s="39">
        <v>420</v>
      </c>
      <c r="J25" s="36"/>
      <c r="K25" s="40"/>
      <c r="L25" s="36"/>
      <c r="M25" s="11">
        <f t="shared" si="3"/>
        <v>0</v>
      </c>
      <c r="N25" s="35"/>
      <c r="O25" s="35"/>
      <c r="P25" s="36"/>
      <c r="Q25" s="36"/>
      <c r="R25" s="11">
        <f t="shared" si="0"/>
        <v>0</v>
      </c>
      <c r="S25" s="11">
        <f t="shared" si="1"/>
        <v>0</v>
      </c>
      <c r="T25" s="31" t="e">
        <f t="shared" si="2"/>
        <v>#DIV/0!</v>
      </c>
      <c r="U25" s="27"/>
      <c r="V25" s="29"/>
    </row>
    <row r="26" spans="2:23" ht="13" x14ac:dyDescent="0.3">
      <c r="B26" s="37" t="s">
        <v>71</v>
      </c>
      <c r="C26" s="37" t="s">
        <v>50</v>
      </c>
      <c r="D26" s="37" t="s">
        <v>52</v>
      </c>
      <c r="E26" s="38"/>
      <c r="F26" s="37">
        <v>60</v>
      </c>
      <c r="G26" s="47">
        <v>75000</v>
      </c>
      <c r="H26" s="37">
        <v>85</v>
      </c>
      <c r="I26" s="39">
        <v>440</v>
      </c>
      <c r="J26" s="36"/>
      <c r="K26" s="40"/>
      <c r="L26" s="36"/>
      <c r="M26" s="11">
        <f t="shared" si="3"/>
        <v>0</v>
      </c>
      <c r="N26" s="35"/>
      <c r="O26" s="35"/>
      <c r="P26" s="36"/>
      <c r="Q26" s="36"/>
      <c r="R26" s="11">
        <f t="shared" si="0"/>
        <v>0</v>
      </c>
      <c r="S26" s="11">
        <f t="shared" si="1"/>
        <v>0</v>
      </c>
      <c r="T26" s="31" t="e">
        <f t="shared" si="2"/>
        <v>#DIV/0!</v>
      </c>
      <c r="U26" s="27"/>
      <c r="V26" s="29"/>
    </row>
    <row r="27" spans="2:23" ht="13" x14ac:dyDescent="0.3">
      <c r="B27" s="37" t="s">
        <v>71</v>
      </c>
      <c r="C27" s="37" t="s">
        <v>50</v>
      </c>
      <c r="D27" s="37" t="s">
        <v>52</v>
      </c>
      <c r="E27" s="38"/>
      <c r="F27" s="37">
        <v>60</v>
      </c>
      <c r="G27" s="47">
        <v>100000</v>
      </c>
      <c r="H27" s="37">
        <v>100</v>
      </c>
      <c r="I27" s="39">
        <v>470</v>
      </c>
      <c r="J27" s="36"/>
      <c r="K27" s="40"/>
      <c r="L27" s="36"/>
      <c r="M27" s="11">
        <f t="shared" si="3"/>
        <v>0</v>
      </c>
      <c r="N27" s="35"/>
      <c r="O27" s="35"/>
      <c r="P27" s="36"/>
      <c r="Q27" s="36"/>
      <c r="R27" s="11">
        <f t="shared" si="0"/>
        <v>0</v>
      </c>
      <c r="S27" s="11">
        <f t="shared" si="1"/>
        <v>0</v>
      </c>
      <c r="T27" s="31" t="e">
        <f t="shared" si="2"/>
        <v>#DIV/0!</v>
      </c>
      <c r="U27" s="27"/>
      <c r="V27" s="29"/>
    </row>
    <row r="28" spans="2:23" ht="13" x14ac:dyDescent="0.3">
      <c r="B28" s="37" t="s">
        <v>71</v>
      </c>
      <c r="C28" s="37" t="s">
        <v>50</v>
      </c>
      <c r="D28" s="37" t="s">
        <v>52</v>
      </c>
      <c r="E28" s="38"/>
      <c r="F28" s="37">
        <v>60</v>
      </c>
      <c r="G28" s="47">
        <v>125000</v>
      </c>
      <c r="H28" s="37">
        <v>100</v>
      </c>
      <c r="I28" s="39">
        <v>555</v>
      </c>
      <c r="J28" s="36"/>
      <c r="K28" s="40"/>
      <c r="L28" s="36"/>
      <c r="M28" s="11">
        <f t="shared" si="3"/>
        <v>0</v>
      </c>
      <c r="N28" s="35"/>
      <c r="O28" s="35"/>
      <c r="P28" s="36"/>
      <c r="Q28" s="36"/>
      <c r="R28" s="11">
        <f t="shared" si="0"/>
        <v>0</v>
      </c>
      <c r="S28" s="11">
        <f t="shared" si="1"/>
        <v>0</v>
      </c>
      <c r="T28" s="31" t="e">
        <f t="shared" si="2"/>
        <v>#DIV/0!</v>
      </c>
      <c r="U28" s="27"/>
      <c r="V28" s="29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24382800</v>
      </c>
      <c r="J29" s="13">
        <f>+SUMPRODUCT(F17:F28,H17:H28,J17:J28)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 t="shared" si="2"/>
        <v>#DIV/0!</v>
      </c>
      <c r="U29" s="105"/>
      <c r="V29" s="105"/>
      <c r="W29" s="8"/>
    </row>
    <row r="30" spans="2:23" ht="13" x14ac:dyDescent="0.35">
      <c r="B30" s="50" t="s">
        <v>2</v>
      </c>
      <c r="C30" s="50"/>
      <c r="D30" s="50"/>
      <c r="E30" s="50"/>
      <c r="F30" s="50"/>
      <c r="G30" s="50"/>
      <c r="H30" s="50"/>
      <c r="I30" s="51">
        <f>+I29+I16</f>
        <v>45560400</v>
      </c>
      <c r="W30" s="8"/>
    </row>
    <row r="31" spans="2:23" x14ac:dyDescent="0.35">
      <c r="J31" s="32"/>
      <c r="W31" s="8"/>
    </row>
    <row r="34" spans="2:27" ht="22.75" customHeight="1" x14ac:dyDescent="0.35">
      <c r="B34" s="98" t="s">
        <v>14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</row>
    <row r="35" spans="2:27" ht="13" x14ac:dyDescent="0.35">
      <c r="B35" s="9" t="s">
        <v>6</v>
      </c>
      <c r="C35" s="9"/>
      <c r="D35" s="9"/>
      <c r="E35" s="9"/>
      <c r="F35" s="9"/>
      <c r="G35" s="9"/>
      <c r="H35" s="9" t="s">
        <v>1</v>
      </c>
      <c r="I35" s="9" t="s">
        <v>4</v>
      </c>
      <c r="J35" s="100" t="s">
        <v>7</v>
      </c>
      <c r="K35" s="101"/>
      <c r="L35" s="101"/>
      <c r="M35" s="101"/>
      <c r="N35" s="101"/>
      <c r="O35" s="101"/>
      <c r="P35" s="101"/>
      <c r="Q35" s="101"/>
      <c r="R35" s="102"/>
      <c r="S35" s="103"/>
      <c r="T35" s="104"/>
      <c r="U35" s="104"/>
      <c r="V35" s="104"/>
      <c r="W35" s="104"/>
      <c r="X35" s="104"/>
      <c r="Y35" s="104"/>
      <c r="Z35" s="104"/>
      <c r="AA35" s="104"/>
    </row>
    <row r="36" spans="2:27" ht="13" x14ac:dyDescent="0.35">
      <c r="B36" s="7" t="s">
        <v>5</v>
      </c>
      <c r="C36" s="7"/>
      <c r="D36" s="7"/>
      <c r="E36" s="7"/>
      <c r="F36" s="7"/>
      <c r="G36" s="7"/>
      <c r="H36" s="10"/>
      <c r="I36" s="17" t="e">
        <f>H36/$H$48</f>
        <v>#DIV/0!</v>
      </c>
      <c r="J36" s="27"/>
      <c r="K36" s="28"/>
      <c r="L36" s="28"/>
      <c r="M36" s="28"/>
      <c r="N36" s="28"/>
      <c r="O36" s="28"/>
      <c r="P36" s="28"/>
      <c r="Q36" s="28"/>
      <c r="R36" s="29"/>
    </row>
    <row r="37" spans="2:27" ht="26" x14ac:dyDescent="0.35">
      <c r="B37" s="7" t="s">
        <v>25</v>
      </c>
      <c r="C37" s="7"/>
      <c r="D37" s="7"/>
      <c r="E37" s="7"/>
      <c r="F37" s="7"/>
      <c r="G37" s="7"/>
      <c r="H37" s="10"/>
      <c r="I37" s="17" t="e">
        <f t="shared" ref="I37:I43" si="4">H37/$H$48</f>
        <v>#DIV/0!</v>
      </c>
      <c r="J37" s="27"/>
      <c r="K37" s="28"/>
      <c r="L37" s="28"/>
      <c r="M37" s="28"/>
      <c r="N37" s="28"/>
      <c r="O37" s="28"/>
      <c r="P37" s="28"/>
      <c r="Q37" s="28"/>
      <c r="R37" s="29"/>
    </row>
    <row r="38" spans="2:27" ht="26" x14ac:dyDescent="0.35">
      <c r="B38" s="7" t="s">
        <v>26</v>
      </c>
      <c r="C38" s="7"/>
      <c r="D38" s="7"/>
      <c r="E38" s="7"/>
      <c r="F38" s="7"/>
      <c r="G38" s="7"/>
      <c r="H38" s="10"/>
      <c r="I38" s="17" t="e">
        <f t="shared" si="4"/>
        <v>#DIV/0!</v>
      </c>
      <c r="J38" s="27"/>
      <c r="K38" s="28"/>
      <c r="L38" s="28"/>
      <c r="M38" s="28"/>
      <c r="N38" s="28"/>
      <c r="O38" s="28"/>
      <c r="P38" s="28"/>
      <c r="Q38" s="28"/>
      <c r="R38" s="29"/>
    </row>
    <row r="39" spans="2:27" ht="26" x14ac:dyDescent="0.35">
      <c r="B39" s="7" t="s">
        <v>27</v>
      </c>
      <c r="C39" s="7"/>
      <c r="D39" s="7"/>
      <c r="E39" s="7"/>
      <c r="F39" s="7"/>
      <c r="G39" s="7"/>
      <c r="H39" s="10"/>
      <c r="I39" s="17" t="e">
        <f t="shared" si="4"/>
        <v>#DIV/0!</v>
      </c>
      <c r="J39" s="27"/>
      <c r="K39" s="28"/>
      <c r="L39" s="28"/>
      <c r="M39" s="28"/>
      <c r="N39" s="28"/>
      <c r="O39" s="28"/>
      <c r="P39" s="28"/>
      <c r="Q39" s="28"/>
      <c r="R39" s="29"/>
    </row>
    <row r="40" spans="2:27" ht="13" x14ac:dyDescent="0.35">
      <c r="B40" s="7" t="s">
        <v>29</v>
      </c>
      <c r="C40" s="7"/>
      <c r="D40" s="7"/>
      <c r="E40" s="7"/>
      <c r="F40" s="7"/>
      <c r="G40" s="7"/>
      <c r="H40" s="10"/>
      <c r="I40" s="17" t="e">
        <f t="shared" si="4"/>
        <v>#DIV/0!</v>
      </c>
      <c r="J40" s="27"/>
      <c r="K40" s="28"/>
      <c r="L40" s="28"/>
      <c r="M40" s="28"/>
      <c r="N40" s="28"/>
      <c r="O40" s="28"/>
      <c r="P40" s="28"/>
      <c r="Q40" s="28"/>
      <c r="R40" s="29"/>
    </row>
    <row r="41" spans="2:27" ht="13" x14ac:dyDescent="0.35">
      <c r="B41" s="7" t="s">
        <v>28</v>
      </c>
      <c r="C41" s="7"/>
      <c r="D41" s="7"/>
      <c r="E41" s="7"/>
      <c r="F41" s="7"/>
      <c r="G41" s="7"/>
      <c r="H41" s="10"/>
      <c r="I41" s="17" t="e">
        <f t="shared" si="4"/>
        <v>#DIV/0!</v>
      </c>
      <c r="J41" s="27"/>
      <c r="K41" s="28"/>
      <c r="L41" s="28"/>
      <c r="M41" s="28"/>
      <c r="N41" s="28"/>
      <c r="O41" s="28"/>
      <c r="P41" s="28"/>
      <c r="Q41" s="28"/>
      <c r="R41" s="29"/>
    </row>
    <row r="42" spans="2:27" ht="39" x14ac:dyDescent="0.35">
      <c r="B42" s="7" t="s">
        <v>36</v>
      </c>
      <c r="C42" s="7"/>
      <c r="D42" s="7"/>
      <c r="E42" s="7"/>
      <c r="F42" s="7"/>
      <c r="G42" s="7"/>
      <c r="H42" s="10"/>
      <c r="I42" s="17" t="e">
        <f t="shared" si="4"/>
        <v>#DIV/0!</v>
      </c>
      <c r="J42" s="27"/>
      <c r="K42" s="28"/>
      <c r="L42" s="28"/>
      <c r="M42" s="28"/>
      <c r="N42" s="28"/>
      <c r="O42" s="28"/>
      <c r="P42" s="28"/>
      <c r="Q42" s="28"/>
      <c r="R42" s="29"/>
    </row>
    <row r="43" spans="2:27" ht="13" x14ac:dyDescent="0.35">
      <c r="B43" s="12" t="s">
        <v>2</v>
      </c>
      <c r="C43" s="12"/>
      <c r="D43" s="12"/>
      <c r="E43" s="12"/>
      <c r="F43" s="12"/>
      <c r="G43" s="12"/>
      <c r="H43" s="19">
        <f>SUM(H36:H42)</f>
        <v>0</v>
      </c>
      <c r="I43" s="18" t="e">
        <f t="shared" si="4"/>
        <v>#DIV/0!</v>
      </c>
      <c r="J43" s="90"/>
      <c r="K43" s="91"/>
      <c r="L43" s="91"/>
      <c r="M43" s="91"/>
      <c r="N43" s="91"/>
      <c r="O43" s="91"/>
      <c r="P43" s="91"/>
      <c r="Q43" s="91"/>
      <c r="R43" s="92"/>
    </row>
    <row r="46" spans="2:27" ht="22.75" customHeight="1" x14ac:dyDescent="0.35">
      <c r="B46" s="93" t="s">
        <v>8</v>
      </c>
      <c r="C46" s="93"/>
      <c r="D46" s="93"/>
      <c r="E46" s="93"/>
      <c r="F46" s="93"/>
      <c r="G46" s="93"/>
      <c r="H46" s="93"/>
      <c r="I46" s="93"/>
    </row>
    <row r="47" spans="2:27" ht="29" x14ac:dyDescent="0.35">
      <c r="B47" s="20" t="s">
        <v>9</v>
      </c>
      <c r="C47" s="20"/>
      <c r="D47" s="20"/>
      <c r="E47" s="20"/>
      <c r="F47" s="20"/>
      <c r="G47" s="26"/>
      <c r="H47" s="21">
        <f>R29+R16</f>
        <v>0</v>
      </c>
      <c r="I47" s="22"/>
    </row>
    <row r="48" spans="2:27" ht="29" x14ac:dyDescent="0.35">
      <c r="B48" s="20" t="s">
        <v>10</v>
      </c>
      <c r="C48" s="20"/>
      <c r="D48" s="20"/>
      <c r="E48" s="20"/>
      <c r="F48" s="20"/>
      <c r="G48" s="25"/>
      <c r="H48" s="21">
        <f>S29+S16+H43</f>
        <v>0</v>
      </c>
      <c r="I48" s="30" t="e">
        <f>H48/$H$47</f>
        <v>#DIV/0!</v>
      </c>
    </row>
    <row r="49" spans="2:9" ht="29" x14ac:dyDescent="0.35">
      <c r="B49" s="20" t="s">
        <v>11</v>
      </c>
      <c r="C49" s="20"/>
      <c r="D49" s="20"/>
      <c r="E49" s="20"/>
      <c r="F49" s="20"/>
      <c r="G49" s="20"/>
      <c r="H49" s="21">
        <f>H47-H48</f>
        <v>0</v>
      </c>
      <c r="I49" s="23" t="e">
        <f>H49/$H$47</f>
        <v>#DIV/0!</v>
      </c>
    </row>
    <row r="50" spans="2:9" ht="14.5" x14ac:dyDescent="0.35">
      <c r="B50" s="24"/>
      <c r="C50" s="24"/>
      <c r="D50" s="24"/>
      <c r="E50" s="24"/>
      <c r="F50" s="24"/>
      <c r="G50" s="24"/>
      <c r="H50" s="24"/>
      <c r="I50" s="24"/>
    </row>
  </sheetData>
  <mergeCells count="10">
    <mergeCell ref="J43:R43"/>
    <mergeCell ref="B46:I46"/>
    <mergeCell ref="B1:V1"/>
    <mergeCell ref="B2:V2"/>
    <mergeCell ref="U3:V3"/>
    <mergeCell ref="U29:V29"/>
    <mergeCell ref="B34:R34"/>
    <mergeCell ref="J35:R35"/>
    <mergeCell ref="S35:AA35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5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B1:AA63"/>
  <sheetViews>
    <sheetView tabSelected="1" topLeftCell="A26" zoomScale="85" zoomScaleNormal="85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17.54296875" style="1" bestFit="1" customWidth="1"/>
    <col min="4" max="4" width="25.3632812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94" t="s">
        <v>53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3" ht="22.75" customHeight="1" x14ac:dyDescent="0.35">
      <c r="B2" s="95" t="s">
        <v>16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3" ht="91" x14ac:dyDescent="0.35">
      <c r="B3" s="9" t="s">
        <v>40</v>
      </c>
      <c r="C3" s="9"/>
      <c r="D3" s="9"/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3" ht="13" x14ac:dyDescent="0.3">
      <c r="B4" s="37" t="s">
        <v>55</v>
      </c>
      <c r="C4" s="37" t="s">
        <v>54</v>
      </c>
      <c r="D4" s="37" t="s">
        <v>51</v>
      </c>
      <c r="E4" s="38"/>
      <c r="F4" s="37">
        <v>36</v>
      </c>
      <c r="G4" s="37">
        <v>60000</v>
      </c>
      <c r="H4" s="37">
        <v>25</v>
      </c>
      <c r="I4" s="39">
        <v>540</v>
      </c>
      <c r="J4" s="36"/>
      <c r="K4" s="40"/>
      <c r="L4" s="36"/>
      <c r="M4" s="11">
        <f>+(K4-L4)</f>
        <v>0</v>
      </c>
      <c r="N4" s="35"/>
      <c r="O4" s="35"/>
      <c r="P4" s="36"/>
      <c r="Q4" s="36"/>
      <c r="R4" s="11">
        <f t="shared" ref="R4:R41" si="0">+J4*F4*H4</f>
        <v>0</v>
      </c>
      <c r="S4" s="11">
        <f t="shared" ref="S4:S41" si="1">+(M4+(P4+Q4+O4)*F4)*H4</f>
        <v>0</v>
      </c>
      <c r="T4" s="31" t="e">
        <f t="shared" ref="T4:T42" si="2">S4/$H$61</f>
        <v>#DIV/0!</v>
      </c>
      <c r="U4" s="27"/>
      <c r="V4" s="29"/>
    </row>
    <row r="5" spans="2:23" ht="13" x14ac:dyDescent="0.3">
      <c r="B5" s="37" t="s">
        <v>55</v>
      </c>
      <c r="C5" s="37" t="s">
        <v>54</v>
      </c>
      <c r="D5" s="37" t="s">
        <v>51</v>
      </c>
      <c r="E5" s="38"/>
      <c r="F5" s="37">
        <v>36</v>
      </c>
      <c r="G5" s="37">
        <v>90000</v>
      </c>
      <c r="H5" s="37">
        <v>25</v>
      </c>
      <c r="I5" s="39">
        <v>590</v>
      </c>
      <c r="J5" s="36"/>
      <c r="K5" s="40"/>
      <c r="L5" s="36"/>
      <c r="M5" s="11">
        <f>+(K5-L5)</f>
        <v>0</v>
      </c>
      <c r="N5" s="35"/>
      <c r="O5" s="35"/>
      <c r="P5" s="36"/>
      <c r="Q5" s="36"/>
      <c r="R5" s="11">
        <f t="shared" si="0"/>
        <v>0</v>
      </c>
      <c r="S5" s="11">
        <f t="shared" si="1"/>
        <v>0</v>
      </c>
      <c r="T5" s="31" t="e">
        <f t="shared" si="2"/>
        <v>#DIV/0!</v>
      </c>
      <c r="U5" s="27"/>
      <c r="V5" s="29"/>
    </row>
    <row r="6" spans="2:23" ht="13" x14ac:dyDescent="0.3">
      <c r="B6" s="37" t="s">
        <v>55</v>
      </c>
      <c r="C6" s="37" t="s">
        <v>54</v>
      </c>
      <c r="D6" s="37" t="s">
        <v>51</v>
      </c>
      <c r="E6" s="38"/>
      <c r="F6" s="37">
        <v>36</v>
      </c>
      <c r="G6" s="37">
        <v>120000</v>
      </c>
      <c r="H6" s="37">
        <v>30</v>
      </c>
      <c r="I6" s="39">
        <v>630</v>
      </c>
      <c r="J6" s="36"/>
      <c r="K6" s="40"/>
      <c r="L6" s="36"/>
      <c r="M6" s="11">
        <f t="shared" ref="M6:M41" si="3">+(K6-L6)</f>
        <v>0</v>
      </c>
      <c r="N6" s="35"/>
      <c r="O6" s="35"/>
      <c r="P6" s="36"/>
      <c r="Q6" s="36"/>
      <c r="R6" s="11">
        <f t="shared" si="0"/>
        <v>0</v>
      </c>
      <c r="S6" s="11">
        <f t="shared" si="1"/>
        <v>0</v>
      </c>
      <c r="T6" s="31" t="e">
        <f t="shared" si="2"/>
        <v>#DIV/0!</v>
      </c>
      <c r="U6" s="27"/>
      <c r="V6" s="29"/>
    </row>
    <row r="7" spans="2:23" ht="13" x14ac:dyDescent="0.3">
      <c r="B7" s="37" t="s">
        <v>55</v>
      </c>
      <c r="C7" s="37" t="s">
        <v>54</v>
      </c>
      <c r="D7" s="37" t="s">
        <v>51</v>
      </c>
      <c r="E7" s="38"/>
      <c r="F7" s="37">
        <v>48</v>
      </c>
      <c r="G7" s="37">
        <v>40000</v>
      </c>
      <c r="H7" s="37">
        <v>35</v>
      </c>
      <c r="I7" s="39">
        <v>510</v>
      </c>
      <c r="J7" s="36"/>
      <c r="K7" s="40"/>
      <c r="L7" s="36"/>
      <c r="M7" s="11">
        <f t="shared" si="3"/>
        <v>0</v>
      </c>
      <c r="N7" s="35"/>
      <c r="O7" s="35"/>
      <c r="P7" s="36"/>
      <c r="Q7" s="36"/>
      <c r="R7" s="11">
        <f t="shared" si="0"/>
        <v>0</v>
      </c>
      <c r="S7" s="11">
        <f t="shared" si="1"/>
        <v>0</v>
      </c>
      <c r="T7" s="31" t="e">
        <f t="shared" si="2"/>
        <v>#DIV/0!</v>
      </c>
      <c r="U7" s="27"/>
      <c r="V7" s="29"/>
    </row>
    <row r="8" spans="2:23" ht="13" x14ac:dyDescent="0.3">
      <c r="B8" s="37" t="s">
        <v>55</v>
      </c>
      <c r="C8" s="37" t="s">
        <v>54</v>
      </c>
      <c r="D8" s="37" t="s">
        <v>51</v>
      </c>
      <c r="E8" s="38"/>
      <c r="F8" s="37">
        <v>48</v>
      </c>
      <c r="G8" s="37">
        <v>60000</v>
      </c>
      <c r="H8" s="37">
        <v>40</v>
      </c>
      <c r="I8" s="39">
        <v>520</v>
      </c>
      <c r="J8" s="36"/>
      <c r="K8" s="40"/>
      <c r="L8" s="36"/>
      <c r="M8" s="11">
        <f t="shared" si="3"/>
        <v>0</v>
      </c>
      <c r="N8" s="35"/>
      <c r="O8" s="35"/>
      <c r="P8" s="36"/>
      <c r="Q8" s="36"/>
      <c r="R8" s="11">
        <f t="shared" si="0"/>
        <v>0</v>
      </c>
      <c r="S8" s="11">
        <f t="shared" si="1"/>
        <v>0</v>
      </c>
      <c r="T8" s="31" t="e">
        <f t="shared" si="2"/>
        <v>#DIV/0!</v>
      </c>
      <c r="U8" s="27"/>
      <c r="V8" s="29"/>
    </row>
    <row r="9" spans="2:23" ht="13" x14ac:dyDescent="0.3">
      <c r="B9" s="37" t="s">
        <v>55</v>
      </c>
      <c r="C9" s="37" t="s">
        <v>54</v>
      </c>
      <c r="D9" s="37" t="s">
        <v>51</v>
      </c>
      <c r="E9" s="38"/>
      <c r="F9" s="37">
        <v>48</v>
      </c>
      <c r="G9" s="37">
        <v>80000</v>
      </c>
      <c r="H9" s="37">
        <v>50</v>
      </c>
      <c r="I9" s="39">
        <v>530</v>
      </c>
      <c r="J9" s="36"/>
      <c r="K9" s="40"/>
      <c r="L9" s="36"/>
      <c r="M9" s="11">
        <f t="shared" si="3"/>
        <v>0</v>
      </c>
      <c r="N9" s="35"/>
      <c r="O9" s="35"/>
      <c r="P9" s="36"/>
      <c r="Q9" s="36"/>
      <c r="R9" s="11">
        <f t="shared" si="0"/>
        <v>0</v>
      </c>
      <c r="S9" s="11">
        <f t="shared" si="1"/>
        <v>0</v>
      </c>
      <c r="T9" s="31" t="e">
        <f t="shared" si="2"/>
        <v>#DIV/0!</v>
      </c>
      <c r="U9" s="27"/>
      <c r="V9" s="29"/>
    </row>
    <row r="10" spans="2:23" ht="13" x14ac:dyDescent="0.3">
      <c r="B10" s="37" t="s">
        <v>55</v>
      </c>
      <c r="C10" s="37" t="s">
        <v>54</v>
      </c>
      <c r="D10" s="37" t="s">
        <v>51</v>
      </c>
      <c r="E10" s="38"/>
      <c r="F10" s="37">
        <v>48</v>
      </c>
      <c r="G10" s="37">
        <v>100000</v>
      </c>
      <c r="H10" s="37">
        <v>50</v>
      </c>
      <c r="I10" s="39">
        <v>550</v>
      </c>
      <c r="J10" s="36"/>
      <c r="K10" s="40"/>
      <c r="L10" s="36"/>
      <c r="M10" s="11">
        <f t="shared" si="3"/>
        <v>0</v>
      </c>
      <c r="N10" s="35"/>
      <c r="O10" s="35"/>
      <c r="P10" s="36"/>
      <c r="Q10" s="36"/>
      <c r="R10" s="11">
        <f t="shared" si="0"/>
        <v>0</v>
      </c>
      <c r="S10" s="11">
        <f t="shared" si="1"/>
        <v>0</v>
      </c>
      <c r="T10" s="31" t="e">
        <f t="shared" si="2"/>
        <v>#DIV/0!</v>
      </c>
      <c r="U10" s="27"/>
      <c r="V10" s="29"/>
    </row>
    <row r="11" spans="2:23" ht="13" x14ac:dyDescent="0.3">
      <c r="B11" s="37" t="s">
        <v>55</v>
      </c>
      <c r="C11" s="37" t="s">
        <v>54</v>
      </c>
      <c r="D11" s="37" t="s">
        <v>51</v>
      </c>
      <c r="E11" s="38"/>
      <c r="F11" s="37">
        <v>48</v>
      </c>
      <c r="G11" s="37">
        <v>120000</v>
      </c>
      <c r="H11" s="37">
        <v>50</v>
      </c>
      <c r="I11" s="39">
        <v>600</v>
      </c>
      <c r="J11" s="36"/>
      <c r="K11" s="40"/>
      <c r="L11" s="36"/>
      <c r="M11" s="11">
        <f t="shared" si="3"/>
        <v>0</v>
      </c>
      <c r="N11" s="35"/>
      <c r="O11" s="35"/>
      <c r="P11" s="36"/>
      <c r="Q11" s="36"/>
      <c r="R11" s="11">
        <f t="shared" si="0"/>
        <v>0</v>
      </c>
      <c r="S11" s="11">
        <f t="shared" si="1"/>
        <v>0</v>
      </c>
      <c r="T11" s="31" t="e">
        <f t="shared" si="2"/>
        <v>#DIV/0!</v>
      </c>
      <c r="U11" s="27"/>
      <c r="V11" s="29"/>
    </row>
    <row r="12" spans="2:23" ht="13" x14ac:dyDescent="0.3">
      <c r="B12" s="37" t="s">
        <v>55</v>
      </c>
      <c r="C12" s="37" t="s">
        <v>54</v>
      </c>
      <c r="D12" s="37" t="s">
        <v>51</v>
      </c>
      <c r="E12" s="38"/>
      <c r="F12" s="37">
        <v>60</v>
      </c>
      <c r="G12" s="37">
        <v>50000</v>
      </c>
      <c r="H12" s="37">
        <v>50</v>
      </c>
      <c r="I12" s="39">
        <v>500</v>
      </c>
      <c r="J12" s="36"/>
      <c r="K12" s="40"/>
      <c r="L12" s="36"/>
      <c r="M12" s="11">
        <f t="shared" si="3"/>
        <v>0</v>
      </c>
      <c r="N12" s="35"/>
      <c r="O12" s="35"/>
      <c r="P12" s="36"/>
      <c r="Q12" s="36"/>
      <c r="R12" s="11">
        <f t="shared" si="0"/>
        <v>0</v>
      </c>
      <c r="S12" s="11">
        <f t="shared" si="1"/>
        <v>0</v>
      </c>
      <c r="T12" s="31" t="e">
        <f t="shared" si="2"/>
        <v>#DIV/0!</v>
      </c>
      <c r="U12" s="27"/>
      <c r="V12" s="29"/>
    </row>
    <row r="13" spans="2:23" ht="13" x14ac:dyDescent="0.3">
      <c r="B13" s="37" t="s">
        <v>55</v>
      </c>
      <c r="C13" s="37" t="s">
        <v>54</v>
      </c>
      <c r="D13" s="37" t="s">
        <v>51</v>
      </c>
      <c r="E13" s="38"/>
      <c r="F13" s="37">
        <v>60</v>
      </c>
      <c r="G13" s="37">
        <v>75000</v>
      </c>
      <c r="H13" s="37">
        <v>45</v>
      </c>
      <c r="I13" s="39">
        <v>520</v>
      </c>
      <c r="J13" s="36"/>
      <c r="K13" s="40"/>
      <c r="L13" s="36"/>
      <c r="M13" s="11">
        <f t="shared" si="3"/>
        <v>0</v>
      </c>
      <c r="N13" s="35"/>
      <c r="O13" s="35"/>
      <c r="P13" s="36"/>
      <c r="Q13" s="36"/>
      <c r="R13" s="11">
        <f t="shared" si="0"/>
        <v>0</v>
      </c>
      <c r="S13" s="11">
        <f t="shared" si="1"/>
        <v>0</v>
      </c>
      <c r="T13" s="31" t="e">
        <f t="shared" si="2"/>
        <v>#DIV/0!</v>
      </c>
      <c r="U13" s="27"/>
      <c r="V13" s="29"/>
    </row>
    <row r="14" spans="2:23" ht="13" x14ac:dyDescent="0.3">
      <c r="B14" s="37" t="s">
        <v>55</v>
      </c>
      <c r="C14" s="37" t="s">
        <v>54</v>
      </c>
      <c r="D14" s="37" t="s">
        <v>51</v>
      </c>
      <c r="E14" s="38"/>
      <c r="F14" s="37">
        <v>60</v>
      </c>
      <c r="G14" s="37">
        <v>100000</v>
      </c>
      <c r="H14" s="37">
        <v>50</v>
      </c>
      <c r="I14" s="39">
        <v>540</v>
      </c>
      <c r="J14" s="36"/>
      <c r="K14" s="40"/>
      <c r="L14" s="36"/>
      <c r="M14" s="11">
        <f t="shared" si="3"/>
        <v>0</v>
      </c>
      <c r="N14" s="35"/>
      <c r="O14" s="35"/>
      <c r="P14" s="36"/>
      <c r="Q14" s="36"/>
      <c r="R14" s="11">
        <f t="shared" si="0"/>
        <v>0</v>
      </c>
      <c r="S14" s="11">
        <f t="shared" si="1"/>
        <v>0</v>
      </c>
      <c r="T14" s="31" t="e">
        <f t="shared" si="2"/>
        <v>#DIV/0!</v>
      </c>
      <c r="U14" s="27"/>
      <c r="V14" s="29"/>
    </row>
    <row r="15" spans="2:23" ht="13" x14ac:dyDescent="0.3">
      <c r="B15" s="37" t="s">
        <v>55</v>
      </c>
      <c r="C15" s="37" t="s">
        <v>54</v>
      </c>
      <c r="D15" s="37" t="s">
        <v>51</v>
      </c>
      <c r="E15" s="38"/>
      <c r="F15" s="37">
        <v>60</v>
      </c>
      <c r="G15" s="37">
        <v>125000</v>
      </c>
      <c r="H15" s="37">
        <v>50</v>
      </c>
      <c r="I15" s="39">
        <v>580</v>
      </c>
      <c r="J15" s="36"/>
      <c r="K15" s="40"/>
      <c r="L15" s="36"/>
      <c r="M15" s="11">
        <f t="shared" si="3"/>
        <v>0</v>
      </c>
      <c r="N15" s="35"/>
      <c r="O15" s="35"/>
      <c r="P15" s="36"/>
      <c r="Q15" s="36"/>
      <c r="R15" s="11">
        <f t="shared" si="0"/>
        <v>0</v>
      </c>
      <c r="S15" s="11">
        <f t="shared" si="1"/>
        <v>0</v>
      </c>
      <c r="T15" s="31" t="e">
        <f t="shared" si="2"/>
        <v>#DIV/0!</v>
      </c>
      <c r="U15" s="27"/>
      <c r="V15" s="29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13848600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 t="shared" si="2"/>
        <v>#DIV/0!</v>
      </c>
      <c r="U16" s="105"/>
      <c r="V16" s="105"/>
      <c r="W16" s="8"/>
    </row>
    <row r="17" spans="2:23" ht="13" x14ac:dyDescent="0.3">
      <c r="B17" s="37" t="s">
        <v>56</v>
      </c>
      <c r="C17" s="37" t="s">
        <v>54</v>
      </c>
      <c r="D17" s="37" t="s">
        <v>52</v>
      </c>
      <c r="E17" s="38"/>
      <c r="F17" s="37">
        <v>36</v>
      </c>
      <c r="G17" s="37">
        <v>60000</v>
      </c>
      <c r="H17" s="37">
        <v>25</v>
      </c>
      <c r="I17" s="39">
        <v>570</v>
      </c>
      <c r="J17" s="36"/>
      <c r="K17" s="40"/>
      <c r="L17" s="36"/>
      <c r="M17" s="11">
        <f t="shared" si="3"/>
        <v>0</v>
      </c>
      <c r="N17" s="35"/>
      <c r="O17" s="35"/>
      <c r="P17" s="36"/>
      <c r="Q17" s="36"/>
      <c r="R17" s="11">
        <f t="shared" si="0"/>
        <v>0</v>
      </c>
      <c r="S17" s="11">
        <f t="shared" si="1"/>
        <v>0</v>
      </c>
      <c r="T17" s="31" t="e">
        <f t="shared" si="2"/>
        <v>#DIV/0!</v>
      </c>
      <c r="U17" s="27"/>
      <c r="V17" s="29"/>
    </row>
    <row r="18" spans="2:23" ht="13" x14ac:dyDescent="0.3">
      <c r="B18" s="37" t="s">
        <v>56</v>
      </c>
      <c r="C18" s="37" t="s">
        <v>54</v>
      </c>
      <c r="D18" s="37" t="s">
        <v>52</v>
      </c>
      <c r="E18" s="38"/>
      <c r="F18" s="37">
        <v>36</v>
      </c>
      <c r="G18" s="37">
        <v>90000</v>
      </c>
      <c r="H18" s="37">
        <v>25</v>
      </c>
      <c r="I18" s="39">
        <v>620</v>
      </c>
      <c r="J18" s="36"/>
      <c r="K18" s="40"/>
      <c r="L18" s="36"/>
      <c r="M18" s="11">
        <f t="shared" si="3"/>
        <v>0</v>
      </c>
      <c r="N18" s="35"/>
      <c r="O18" s="35"/>
      <c r="P18" s="36"/>
      <c r="Q18" s="36"/>
      <c r="R18" s="11">
        <f t="shared" si="0"/>
        <v>0</v>
      </c>
      <c r="S18" s="11">
        <f t="shared" si="1"/>
        <v>0</v>
      </c>
      <c r="T18" s="31" t="e">
        <f t="shared" si="2"/>
        <v>#DIV/0!</v>
      </c>
      <c r="U18" s="27"/>
      <c r="V18" s="29"/>
    </row>
    <row r="19" spans="2:23" ht="13" x14ac:dyDescent="0.3">
      <c r="B19" s="37" t="s">
        <v>56</v>
      </c>
      <c r="C19" s="37" t="s">
        <v>54</v>
      </c>
      <c r="D19" s="37" t="s">
        <v>52</v>
      </c>
      <c r="E19" s="38"/>
      <c r="F19" s="37">
        <v>36</v>
      </c>
      <c r="G19" s="37">
        <v>120000</v>
      </c>
      <c r="H19" s="37">
        <v>30</v>
      </c>
      <c r="I19" s="39">
        <v>670</v>
      </c>
      <c r="J19" s="36"/>
      <c r="K19" s="40"/>
      <c r="L19" s="36"/>
      <c r="M19" s="11">
        <f t="shared" si="3"/>
        <v>0</v>
      </c>
      <c r="N19" s="35"/>
      <c r="O19" s="35"/>
      <c r="P19" s="36"/>
      <c r="Q19" s="36"/>
      <c r="R19" s="11">
        <f t="shared" si="0"/>
        <v>0</v>
      </c>
      <c r="S19" s="11">
        <f t="shared" si="1"/>
        <v>0</v>
      </c>
      <c r="T19" s="31" t="e">
        <f t="shared" si="2"/>
        <v>#DIV/0!</v>
      </c>
      <c r="U19" s="27"/>
      <c r="V19" s="29"/>
    </row>
    <row r="20" spans="2:23" ht="13" x14ac:dyDescent="0.3">
      <c r="B20" s="37" t="s">
        <v>56</v>
      </c>
      <c r="C20" s="37" t="s">
        <v>54</v>
      </c>
      <c r="D20" s="37" t="s">
        <v>52</v>
      </c>
      <c r="E20" s="38"/>
      <c r="F20" s="37">
        <v>48</v>
      </c>
      <c r="G20" s="37">
        <v>40000</v>
      </c>
      <c r="H20" s="37">
        <v>35</v>
      </c>
      <c r="I20" s="39">
        <v>540</v>
      </c>
      <c r="J20" s="36"/>
      <c r="K20" s="40"/>
      <c r="L20" s="36"/>
      <c r="M20" s="11">
        <f t="shared" si="3"/>
        <v>0</v>
      </c>
      <c r="N20" s="35"/>
      <c r="O20" s="35"/>
      <c r="P20" s="36"/>
      <c r="Q20" s="36"/>
      <c r="R20" s="11">
        <f t="shared" si="0"/>
        <v>0</v>
      </c>
      <c r="S20" s="11">
        <f t="shared" si="1"/>
        <v>0</v>
      </c>
      <c r="T20" s="31" t="e">
        <f t="shared" si="2"/>
        <v>#DIV/0!</v>
      </c>
      <c r="U20" s="27"/>
      <c r="V20" s="29"/>
    </row>
    <row r="21" spans="2:23" ht="13" x14ac:dyDescent="0.3">
      <c r="B21" s="37" t="s">
        <v>56</v>
      </c>
      <c r="C21" s="37" t="s">
        <v>54</v>
      </c>
      <c r="D21" s="37" t="s">
        <v>52</v>
      </c>
      <c r="E21" s="38"/>
      <c r="F21" s="37">
        <v>48</v>
      </c>
      <c r="G21" s="37">
        <v>60000</v>
      </c>
      <c r="H21" s="37">
        <v>40</v>
      </c>
      <c r="I21" s="39">
        <v>550</v>
      </c>
      <c r="J21" s="36"/>
      <c r="K21" s="40"/>
      <c r="L21" s="36"/>
      <c r="M21" s="11">
        <f t="shared" si="3"/>
        <v>0</v>
      </c>
      <c r="N21" s="35"/>
      <c r="O21" s="35"/>
      <c r="P21" s="36"/>
      <c r="Q21" s="36"/>
      <c r="R21" s="11">
        <f t="shared" si="0"/>
        <v>0</v>
      </c>
      <c r="S21" s="11">
        <f t="shared" si="1"/>
        <v>0</v>
      </c>
      <c r="T21" s="31" t="e">
        <f t="shared" si="2"/>
        <v>#DIV/0!</v>
      </c>
      <c r="U21" s="27"/>
      <c r="V21" s="29"/>
    </row>
    <row r="22" spans="2:23" ht="13" x14ac:dyDescent="0.3">
      <c r="B22" s="37" t="s">
        <v>56</v>
      </c>
      <c r="C22" s="37" t="s">
        <v>54</v>
      </c>
      <c r="D22" s="37" t="s">
        <v>52</v>
      </c>
      <c r="E22" s="38"/>
      <c r="F22" s="37">
        <v>48</v>
      </c>
      <c r="G22" s="37">
        <v>80000</v>
      </c>
      <c r="H22" s="37">
        <v>50</v>
      </c>
      <c r="I22" s="39">
        <v>560</v>
      </c>
      <c r="J22" s="36"/>
      <c r="K22" s="40"/>
      <c r="L22" s="36"/>
      <c r="M22" s="11">
        <f t="shared" si="3"/>
        <v>0</v>
      </c>
      <c r="N22" s="35"/>
      <c r="O22" s="35"/>
      <c r="P22" s="36"/>
      <c r="Q22" s="36"/>
      <c r="R22" s="11">
        <f t="shared" si="0"/>
        <v>0</v>
      </c>
      <c r="S22" s="11">
        <f t="shared" si="1"/>
        <v>0</v>
      </c>
      <c r="T22" s="31" t="e">
        <f t="shared" si="2"/>
        <v>#DIV/0!</v>
      </c>
      <c r="U22" s="27"/>
      <c r="V22" s="29"/>
    </row>
    <row r="23" spans="2:23" ht="13" x14ac:dyDescent="0.3">
      <c r="B23" s="37" t="s">
        <v>56</v>
      </c>
      <c r="C23" s="37" t="s">
        <v>54</v>
      </c>
      <c r="D23" s="37" t="s">
        <v>52</v>
      </c>
      <c r="E23" s="38"/>
      <c r="F23" s="37">
        <v>48</v>
      </c>
      <c r="G23" s="37">
        <v>100000</v>
      </c>
      <c r="H23" s="37">
        <v>50</v>
      </c>
      <c r="I23" s="39">
        <v>590</v>
      </c>
      <c r="J23" s="36"/>
      <c r="K23" s="40"/>
      <c r="L23" s="36"/>
      <c r="M23" s="11">
        <f t="shared" si="3"/>
        <v>0</v>
      </c>
      <c r="N23" s="35"/>
      <c r="O23" s="35"/>
      <c r="P23" s="36"/>
      <c r="Q23" s="36"/>
      <c r="R23" s="11">
        <f t="shared" si="0"/>
        <v>0</v>
      </c>
      <c r="S23" s="11">
        <f t="shared" si="1"/>
        <v>0</v>
      </c>
      <c r="T23" s="31" t="e">
        <f t="shared" si="2"/>
        <v>#DIV/0!</v>
      </c>
      <c r="U23" s="27"/>
      <c r="V23" s="29"/>
    </row>
    <row r="24" spans="2:23" ht="13" x14ac:dyDescent="0.3">
      <c r="B24" s="37" t="s">
        <v>56</v>
      </c>
      <c r="C24" s="37" t="s">
        <v>54</v>
      </c>
      <c r="D24" s="37" t="s">
        <v>52</v>
      </c>
      <c r="E24" s="38"/>
      <c r="F24" s="37">
        <v>48</v>
      </c>
      <c r="G24" s="37">
        <v>120000</v>
      </c>
      <c r="H24" s="37">
        <v>50</v>
      </c>
      <c r="I24" s="39">
        <v>640</v>
      </c>
      <c r="J24" s="36"/>
      <c r="K24" s="40"/>
      <c r="L24" s="36"/>
      <c r="M24" s="11">
        <f t="shared" si="3"/>
        <v>0</v>
      </c>
      <c r="N24" s="35"/>
      <c r="O24" s="35"/>
      <c r="P24" s="36"/>
      <c r="Q24" s="36"/>
      <c r="R24" s="11">
        <f t="shared" si="0"/>
        <v>0</v>
      </c>
      <c r="S24" s="11">
        <f t="shared" si="1"/>
        <v>0</v>
      </c>
      <c r="T24" s="31" t="e">
        <f t="shared" si="2"/>
        <v>#DIV/0!</v>
      </c>
      <c r="U24" s="27"/>
      <c r="V24" s="29"/>
    </row>
    <row r="25" spans="2:23" ht="13" x14ac:dyDescent="0.3">
      <c r="B25" s="37" t="s">
        <v>56</v>
      </c>
      <c r="C25" s="37" t="s">
        <v>54</v>
      </c>
      <c r="D25" s="37" t="s">
        <v>52</v>
      </c>
      <c r="E25" s="38"/>
      <c r="F25" s="37">
        <v>60</v>
      </c>
      <c r="G25" s="37">
        <v>50000</v>
      </c>
      <c r="H25" s="37">
        <v>50</v>
      </c>
      <c r="I25" s="39">
        <v>530</v>
      </c>
      <c r="J25" s="36"/>
      <c r="K25" s="40"/>
      <c r="L25" s="36"/>
      <c r="M25" s="11">
        <f t="shared" si="3"/>
        <v>0</v>
      </c>
      <c r="N25" s="35"/>
      <c r="O25" s="35"/>
      <c r="P25" s="36"/>
      <c r="Q25" s="36"/>
      <c r="R25" s="11">
        <f t="shared" si="0"/>
        <v>0</v>
      </c>
      <c r="S25" s="11">
        <f t="shared" si="1"/>
        <v>0</v>
      </c>
      <c r="T25" s="31" t="e">
        <f t="shared" si="2"/>
        <v>#DIV/0!</v>
      </c>
      <c r="U25" s="27"/>
      <c r="V25" s="29"/>
    </row>
    <row r="26" spans="2:23" ht="13" x14ac:dyDescent="0.3">
      <c r="B26" s="37" t="s">
        <v>56</v>
      </c>
      <c r="C26" s="37" t="s">
        <v>54</v>
      </c>
      <c r="D26" s="37" t="s">
        <v>52</v>
      </c>
      <c r="E26" s="38"/>
      <c r="F26" s="37">
        <v>60</v>
      </c>
      <c r="G26" s="37">
        <v>75000</v>
      </c>
      <c r="H26" s="37">
        <v>45</v>
      </c>
      <c r="I26" s="39">
        <v>540</v>
      </c>
      <c r="J26" s="36"/>
      <c r="K26" s="40"/>
      <c r="L26" s="36"/>
      <c r="M26" s="11">
        <f t="shared" si="3"/>
        <v>0</v>
      </c>
      <c r="N26" s="35"/>
      <c r="O26" s="35"/>
      <c r="P26" s="36"/>
      <c r="Q26" s="36"/>
      <c r="R26" s="11">
        <f t="shared" si="0"/>
        <v>0</v>
      </c>
      <c r="S26" s="11">
        <f t="shared" si="1"/>
        <v>0</v>
      </c>
      <c r="T26" s="31" t="e">
        <f t="shared" si="2"/>
        <v>#DIV/0!</v>
      </c>
      <c r="U26" s="27"/>
      <c r="V26" s="29"/>
    </row>
    <row r="27" spans="2:23" ht="13" x14ac:dyDescent="0.3">
      <c r="B27" s="37" t="s">
        <v>56</v>
      </c>
      <c r="C27" s="37" t="s">
        <v>54</v>
      </c>
      <c r="D27" s="37" t="s">
        <v>52</v>
      </c>
      <c r="E27" s="38"/>
      <c r="F27" s="37">
        <v>60</v>
      </c>
      <c r="G27" s="37">
        <v>100000</v>
      </c>
      <c r="H27" s="37">
        <v>50</v>
      </c>
      <c r="I27" s="39">
        <v>570</v>
      </c>
      <c r="J27" s="36"/>
      <c r="K27" s="40"/>
      <c r="L27" s="36"/>
      <c r="M27" s="11">
        <f t="shared" si="3"/>
        <v>0</v>
      </c>
      <c r="N27" s="35"/>
      <c r="O27" s="35"/>
      <c r="P27" s="36"/>
      <c r="Q27" s="36"/>
      <c r="R27" s="11">
        <f t="shared" si="0"/>
        <v>0</v>
      </c>
      <c r="S27" s="11">
        <f t="shared" si="1"/>
        <v>0</v>
      </c>
      <c r="T27" s="31" t="e">
        <f t="shared" si="2"/>
        <v>#DIV/0!</v>
      </c>
      <c r="U27" s="27"/>
      <c r="V27" s="29"/>
    </row>
    <row r="28" spans="2:23" ht="13" x14ac:dyDescent="0.3">
      <c r="B28" s="37" t="s">
        <v>56</v>
      </c>
      <c r="C28" s="37" t="s">
        <v>54</v>
      </c>
      <c r="D28" s="37" t="s">
        <v>52</v>
      </c>
      <c r="E28" s="38"/>
      <c r="F28" s="37">
        <v>60</v>
      </c>
      <c r="G28" s="37">
        <v>125000</v>
      </c>
      <c r="H28" s="37">
        <v>50</v>
      </c>
      <c r="I28" s="39">
        <v>620</v>
      </c>
      <c r="J28" s="36"/>
      <c r="K28" s="40"/>
      <c r="L28" s="36"/>
      <c r="M28" s="11">
        <f t="shared" si="3"/>
        <v>0</v>
      </c>
      <c r="N28" s="35"/>
      <c r="O28" s="35"/>
      <c r="P28" s="36"/>
      <c r="Q28" s="36"/>
      <c r="R28" s="11">
        <f t="shared" si="0"/>
        <v>0</v>
      </c>
      <c r="S28" s="11">
        <f t="shared" si="1"/>
        <v>0</v>
      </c>
      <c r="T28" s="31" t="e">
        <f t="shared" si="2"/>
        <v>#DIV/0!</v>
      </c>
      <c r="U28" s="27"/>
      <c r="V28" s="29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14671800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 t="shared" si="2"/>
        <v>#DIV/0!</v>
      </c>
      <c r="U29" s="105"/>
      <c r="V29" s="105"/>
      <c r="W29" s="8"/>
    </row>
    <row r="30" spans="2:23" ht="13" x14ac:dyDescent="0.3">
      <c r="B30" s="37" t="s">
        <v>57</v>
      </c>
      <c r="C30" s="37" t="s">
        <v>58</v>
      </c>
      <c r="D30" s="37" t="s">
        <v>59</v>
      </c>
      <c r="E30" s="38"/>
      <c r="F30" s="37">
        <v>36</v>
      </c>
      <c r="G30" s="37">
        <v>60000</v>
      </c>
      <c r="H30" s="37">
        <v>30</v>
      </c>
      <c r="I30" s="39">
        <v>590</v>
      </c>
      <c r="J30" s="36"/>
      <c r="K30" s="40"/>
      <c r="L30" s="36"/>
      <c r="M30" s="11">
        <f t="shared" si="3"/>
        <v>0</v>
      </c>
      <c r="N30" s="35"/>
      <c r="O30" s="35"/>
      <c r="P30" s="36"/>
      <c r="Q30" s="36"/>
      <c r="R30" s="11">
        <f t="shared" si="0"/>
        <v>0</v>
      </c>
      <c r="S30" s="11">
        <f t="shared" si="1"/>
        <v>0</v>
      </c>
      <c r="T30" s="31" t="e">
        <f t="shared" si="2"/>
        <v>#DIV/0!</v>
      </c>
      <c r="U30" s="27"/>
      <c r="V30" s="29"/>
    </row>
    <row r="31" spans="2:23" ht="13" x14ac:dyDescent="0.3">
      <c r="B31" s="37" t="s">
        <v>57</v>
      </c>
      <c r="C31" s="37" t="s">
        <v>58</v>
      </c>
      <c r="D31" s="37" t="s">
        <v>59</v>
      </c>
      <c r="E31" s="38"/>
      <c r="F31" s="37">
        <v>36</v>
      </c>
      <c r="G31" s="37">
        <v>90000</v>
      </c>
      <c r="H31" s="37">
        <v>30</v>
      </c>
      <c r="I31" s="39">
        <v>640</v>
      </c>
      <c r="J31" s="36"/>
      <c r="K31" s="40"/>
      <c r="L31" s="36"/>
      <c r="M31" s="11">
        <f t="shared" si="3"/>
        <v>0</v>
      </c>
      <c r="N31" s="35"/>
      <c r="O31" s="35"/>
      <c r="P31" s="36"/>
      <c r="Q31" s="36"/>
      <c r="R31" s="11">
        <f t="shared" si="0"/>
        <v>0</v>
      </c>
      <c r="S31" s="11">
        <f t="shared" si="1"/>
        <v>0</v>
      </c>
      <c r="T31" s="31" t="e">
        <f t="shared" si="2"/>
        <v>#DIV/0!</v>
      </c>
      <c r="U31" s="27"/>
      <c r="V31" s="29"/>
    </row>
    <row r="32" spans="2:23" ht="13" x14ac:dyDescent="0.3">
      <c r="B32" s="37" t="s">
        <v>57</v>
      </c>
      <c r="C32" s="37" t="s">
        <v>58</v>
      </c>
      <c r="D32" s="37" t="s">
        <v>59</v>
      </c>
      <c r="E32" s="38"/>
      <c r="F32" s="37">
        <v>36</v>
      </c>
      <c r="G32" s="37">
        <v>120000</v>
      </c>
      <c r="H32" s="37">
        <v>35</v>
      </c>
      <c r="I32" s="39">
        <v>690</v>
      </c>
      <c r="J32" s="36"/>
      <c r="K32" s="40"/>
      <c r="L32" s="36"/>
      <c r="M32" s="11">
        <f t="shared" si="3"/>
        <v>0</v>
      </c>
      <c r="N32" s="35"/>
      <c r="O32" s="35"/>
      <c r="P32" s="36"/>
      <c r="Q32" s="36"/>
      <c r="R32" s="11">
        <f t="shared" si="0"/>
        <v>0</v>
      </c>
      <c r="S32" s="11">
        <f t="shared" si="1"/>
        <v>0</v>
      </c>
      <c r="T32" s="31" t="e">
        <f t="shared" si="2"/>
        <v>#DIV/0!</v>
      </c>
      <c r="U32" s="27"/>
      <c r="V32" s="29"/>
    </row>
    <row r="33" spans="2:27" ht="13" x14ac:dyDescent="0.3">
      <c r="B33" s="37" t="s">
        <v>57</v>
      </c>
      <c r="C33" s="37" t="s">
        <v>58</v>
      </c>
      <c r="D33" s="37" t="s">
        <v>59</v>
      </c>
      <c r="E33" s="38"/>
      <c r="F33" s="37">
        <v>48</v>
      </c>
      <c r="G33" s="37">
        <v>40000</v>
      </c>
      <c r="H33" s="37">
        <v>40</v>
      </c>
      <c r="I33" s="39">
        <v>560</v>
      </c>
      <c r="J33" s="36"/>
      <c r="K33" s="40"/>
      <c r="L33" s="36"/>
      <c r="M33" s="11">
        <f t="shared" si="3"/>
        <v>0</v>
      </c>
      <c r="N33" s="35"/>
      <c r="O33" s="35"/>
      <c r="P33" s="36"/>
      <c r="Q33" s="36"/>
      <c r="R33" s="11">
        <f t="shared" si="0"/>
        <v>0</v>
      </c>
      <c r="S33" s="11">
        <f t="shared" si="1"/>
        <v>0</v>
      </c>
      <c r="T33" s="31" t="e">
        <f t="shared" si="2"/>
        <v>#DIV/0!</v>
      </c>
      <c r="U33" s="27"/>
      <c r="V33" s="29"/>
    </row>
    <row r="34" spans="2:27" ht="13" x14ac:dyDescent="0.3">
      <c r="B34" s="37" t="s">
        <v>57</v>
      </c>
      <c r="C34" s="37" t="s">
        <v>58</v>
      </c>
      <c r="D34" s="37" t="s">
        <v>59</v>
      </c>
      <c r="E34" s="38"/>
      <c r="F34" s="37">
        <v>48</v>
      </c>
      <c r="G34" s="37">
        <v>60000</v>
      </c>
      <c r="H34" s="37">
        <v>50</v>
      </c>
      <c r="I34" s="39">
        <v>570</v>
      </c>
      <c r="J34" s="36"/>
      <c r="K34" s="40"/>
      <c r="L34" s="36"/>
      <c r="M34" s="11">
        <f t="shared" si="3"/>
        <v>0</v>
      </c>
      <c r="N34" s="35"/>
      <c r="O34" s="35"/>
      <c r="P34" s="36"/>
      <c r="Q34" s="36"/>
      <c r="R34" s="11">
        <f t="shared" si="0"/>
        <v>0</v>
      </c>
      <c r="S34" s="11">
        <f t="shared" si="1"/>
        <v>0</v>
      </c>
      <c r="T34" s="31" t="e">
        <f t="shared" si="2"/>
        <v>#DIV/0!</v>
      </c>
      <c r="U34" s="27"/>
      <c r="V34" s="29"/>
    </row>
    <row r="35" spans="2:27" ht="13" x14ac:dyDescent="0.3">
      <c r="B35" s="37" t="s">
        <v>57</v>
      </c>
      <c r="C35" s="37" t="s">
        <v>58</v>
      </c>
      <c r="D35" s="37" t="s">
        <v>59</v>
      </c>
      <c r="E35" s="38"/>
      <c r="F35" s="37">
        <v>48</v>
      </c>
      <c r="G35" s="37">
        <v>80000</v>
      </c>
      <c r="H35" s="37">
        <v>60</v>
      </c>
      <c r="I35" s="39">
        <v>580</v>
      </c>
      <c r="J35" s="36"/>
      <c r="K35" s="40"/>
      <c r="L35" s="36"/>
      <c r="M35" s="11">
        <f t="shared" si="3"/>
        <v>0</v>
      </c>
      <c r="N35" s="35"/>
      <c r="O35" s="35"/>
      <c r="P35" s="36"/>
      <c r="Q35" s="36"/>
      <c r="R35" s="11">
        <f t="shared" si="0"/>
        <v>0</v>
      </c>
      <c r="S35" s="11">
        <f t="shared" si="1"/>
        <v>0</v>
      </c>
      <c r="T35" s="31" t="e">
        <f t="shared" si="2"/>
        <v>#DIV/0!</v>
      </c>
      <c r="U35" s="27"/>
      <c r="V35" s="29"/>
    </row>
    <row r="36" spans="2:27" ht="13" x14ac:dyDescent="0.3">
      <c r="B36" s="37" t="s">
        <v>57</v>
      </c>
      <c r="C36" s="37" t="s">
        <v>58</v>
      </c>
      <c r="D36" s="37" t="s">
        <v>59</v>
      </c>
      <c r="E36" s="38"/>
      <c r="F36" s="37">
        <v>48</v>
      </c>
      <c r="G36" s="37">
        <v>100000</v>
      </c>
      <c r="H36" s="37">
        <v>60</v>
      </c>
      <c r="I36" s="39">
        <v>610</v>
      </c>
      <c r="J36" s="36"/>
      <c r="K36" s="40"/>
      <c r="L36" s="36"/>
      <c r="M36" s="11">
        <f t="shared" si="3"/>
        <v>0</v>
      </c>
      <c r="N36" s="35"/>
      <c r="O36" s="35"/>
      <c r="P36" s="36"/>
      <c r="Q36" s="36"/>
      <c r="R36" s="11">
        <f t="shared" si="0"/>
        <v>0</v>
      </c>
      <c r="S36" s="11">
        <f t="shared" si="1"/>
        <v>0</v>
      </c>
      <c r="T36" s="31" t="e">
        <f t="shared" si="2"/>
        <v>#DIV/0!</v>
      </c>
      <c r="U36" s="27"/>
      <c r="V36" s="29"/>
    </row>
    <row r="37" spans="2:27" ht="13" x14ac:dyDescent="0.3">
      <c r="B37" s="37" t="s">
        <v>57</v>
      </c>
      <c r="C37" s="37" t="s">
        <v>58</v>
      </c>
      <c r="D37" s="37" t="s">
        <v>59</v>
      </c>
      <c r="E37" s="38"/>
      <c r="F37" s="37">
        <v>48</v>
      </c>
      <c r="G37" s="37">
        <v>120000</v>
      </c>
      <c r="H37" s="37">
        <v>60</v>
      </c>
      <c r="I37" s="39">
        <v>660</v>
      </c>
      <c r="J37" s="36"/>
      <c r="K37" s="40"/>
      <c r="L37" s="36"/>
      <c r="M37" s="11">
        <f t="shared" si="3"/>
        <v>0</v>
      </c>
      <c r="N37" s="35"/>
      <c r="O37" s="35"/>
      <c r="P37" s="36"/>
      <c r="Q37" s="36"/>
      <c r="R37" s="11">
        <f t="shared" si="0"/>
        <v>0</v>
      </c>
      <c r="S37" s="11">
        <f t="shared" si="1"/>
        <v>0</v>
      </c>
      <c r="T37" s="31" t="e">
        <f t="shared" si="2"/>
        <v>#DIV/0!</v>
      </c>
      <c r="U37" s="27"/>
      <c r="V37" s="29"/>
    </row>
    <row r="38" spans="2:27" ht="13" x14ac:dyDescent="0.3">
      <c r="B38" s="37" t="s">
        <v>57</v>
      </c>
      <c r="C38" s="37" t="s">
        <v>58</v>
      </c>
      <c r="D38" s="37" t="s">
        <v>59</v>
      </c>
      <c r="E38" s="38"/>
      <c r="F38" s="37">
        <v>60</v>
      </c>
      <c r="G38" s="37">
        <v>50000</v>
      </c>
      <c r="H38" s="37">
        <v>60</v>
      </c>
      <c r="I38" s="39">
        <v>550</v>
      </c>
      <c r="J38" s="36"/>
      <c r="K38" s="40"/>
      <c r="L38" s="36"/>
      <c r="M38" s="11">
        <f t="shared" si="3"/>
        <v>0</v>
      </c>
      <c r="N38" s="35"/>
      <c r="O38" s="35"/>
      <c r="P38" s="36"/>
      <c r="Q38" s="36"/>
      <c r="R38" s="11">
        <f t="shared" si="0"/>
        <v>0</v>
      </c>
      <c r="S38" s="11">
        <f t="shared" si="1"/>
        <v>0</v>
      </c>
      <c r="T38" s="31" t="e">
        <f t="shared" si="2"/>
        <v>#DIV/0!</v>
      </c>
      <c r="U38" s="27"/>
      <c r="V38" s="29"/>
    </row>
    <row r="39" spans="2:27" ht="13" x14ac:dyDescent="0.3">
      <c r="B39" s="37" t="s">
        <v>57</v>
      </c>
      <c r="C39" s="37" t="s">
        <v>58</v>
      </c>
      <c r="D39" s="37" t="s">
        <v>59</v>
      </c>
      <c r="E39" s="38"/>
      <c r="F39" s="37">
        <v>60</v>
      </c>
      <c r="G39" s="37">
        <v>75000</v>
      </c>
      <c r="H39" s="37">
        <v>55</v>
      </c>
      <c r="I39" s="39">
        <v>560</v>
      </c>
      <c r="J39" s="36"/>
      <c r="K39" s="40"/>
      <c r="L39" s="36"/>
      <c r="M39" s="11">
        <f t="shared" si="3"/>
        <v>0</v>
      </c>
      <c r="N39" s="35"/>
      <c r="O39" s="35"/>
      <c r="P39" s="36"/>
      <c r="Q39" s="36"/>
      <c r="R39" s="11">
        <f t="shared" si="0"/>
        <v>0</v>
      </c>
      <c r="S39" s="11">
        <f t="shared" si="1"/>
        <v>0</v>
      </c>
      <c r="T39" s="31" t="e">
        <f t="shared" si="2"/>
        <v>#DIV/0!</v>
      </c>
      <c r="U39" s="27"/>
      <c r="V39" s="29"/>
    </row>
    <row r="40" spans="2:27" ht="13" x14ac:dyDescent="0.3">
      <c r="B40" s="37" t="s">
        <v>57</v>
      </c>
      <c r="C40" s="37" t="s">
        <v>58</v>
      </c>
      <c r="D40" s="37" t="s">
        <v>59</v>
      </c>
      <c r="E40" s="38"/>
      <c r="F40" s="37">
        <v>60</v>
      </c>
      <c r="G40" s="37">
        <v>100000</v>
      </c>
      <c r="H40" s="37">
        <v>60</v>
      </c>
      <c r="I40" s="39">
        <v>590</v>
      </c>
      <c r="J40" s="36"/>
      <c r="K40" s="40"/>
      <c r="L40" s="36"/>
      <c r="M40" s="11">
        <f t="shared" si="3"/>
        <v>0</v>
      </c>
      <c r="N40" s="35"/>
      <c r="O40" s="35"/>
      <c r="P40" s="36"/>
      <c r="Q40" s="36"/>
      <c r="R40" s="11">
        <f t="shared" si="0"/>
        <v>0</v>
      </c>
      <c r="S40" s="11">
        <f t="shared" si="1"/>
        <v>0</v>
      </c>
      <c r="T40" s="31" t="e">
        <f t="shared" si="2"/>
        <v>#DIV/0!</v>
      </c>
      <c r="U40" s="27"/>
      <c r="V40" s="29"/>
    </row>
    <row r="41" spans="2:27" ht="13" x14ac:dyDescent="0.3">
      <c r="B41" s="37" t="s">
        <v>57</v>
      </c>
      <c r="C41" s="37" t="s">
        <v>58</v>
      </c>
      <c r="D41" s="37" t="s">
        <v>59</v>
      </c>
      <c r="E41" s="38"/>
      <c r="F41" s="37">
        <v>60</v>
      </c>
      <c r="G41" s="37">
        <v>125000</v>
      </c>
      <c r="H41" s="37">
        <v>60</v>
      </c>
      <c r="I41" s="39">
        <v>640</v>
      </c>
      <c r="J41" s="36"/>
      <c r="K41" s="40"/>
      <c r="L41" s="36"/>
      <c r="M41" s="11">
        <f t="shared" si="3"/>
        <v>0</v>
      </c>
      <c r="N41" s="35"/>
      <c r="O41" s="35"/>
      <c r="P41" s="36"/>
      <c r="Q41" s="36"/>
      <c r="R41" s="11">
        <f t="shared" si="0"/>
        <v>0</v>
      </c>
      <c r="S41" s="11">
        <f t="shared" si="1"/>
        <v>0</v>
      </c>
      <c r="T41" s="31" t="e">
        <f t="shared" si="2"/>
        <v>#DIV/0!</v>
      </c>
      <c r="U41" s="27"/>
      <c r="V41" s="29"/>
    </row>
    <row r="42" spans="2:27" ht="13" x14ac:dyDescent="0.35">
      <c r="B42" s="12" t="s">
        <v>2</v>
      </c>
      <c r="C42" s="12"/>
      <c r="D42" s="12"/>
      <c r="E42" s="12"/>
      <c r="F42" s="12"/>
      <c r="G42" s="12"/>
      <c r="H42" s="12"/>
      <c r="I42" s="49">
        <f>+SUMPRODUCT(F30:F41,H30:H41,I30:I41)</f>
        <v>18225000</v>
      </c>
      <c r="J42" s="13">
        <f>+SUMPRODUCT(J30:J41,F30:F41,H30:H41)</f>
        <v>0</v>
      </c>
      <c r="K42" s="13"/>
      <c r="L42" s="13"/>
      <c r="M42" s="13"/>
      <c r="N42" s="13"/>
      <c r="O42" s="13"/>
      <c r="P42" s="13"/>
      <c r="Q42" s="13"/>
      <c r="R42" s="14">
        <f>SUM(R30:R41)</f>
        <v>0</v>
      </c>
      <c r="S42" s="15">
        <f>SUM(S30:S41)</f>
        <v>0</v>
      </c>
      <c r="T42" s="16" t="e">
        <f t="shared" si="2"/>
        <v>#DIV/0!</v>
      </c>
      <c r="U42" s="105"/>
      <c r="V42" s="105"/>
      <c r="W42" s="8"/>
    </row>
    <row r="43" spans="2:27" ht="13" x14ac:dyDescent="0.35">
      <c r="B43" s="52" t="s">
        <v>2</v>
      </c>
      <c r="C43" s="52"/>
      <c r="D43" s="52"/>
      <c r="E43" s="52"/>
      <c r="F43" s="52"/>
      <c r="G43" s="52"/>
      <c r="H43" s="52"/>
      <c r="I43" s="51">
        <f>+I42+I29+I16</f>
        <v>46745400</v>
      </c>
      <c r="W43" s="8"/>
    </row>
    <row r="44" spans="2:27" x14ac:dyDescent="0.35">
      <c r="J44" s="32"/>
      <c r="W44" s="8"/>
    </row>
    <row r="47" spans="2:27" ht="22.75" customHeight="1" x14ac:dyDescent="0.35">
      <c r="B47" s="98" t="s">
        <v>14</v>
      </c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</row>
    <row r="48" spans="2:27" ht="13" x14ac:dyDescent="0.35">
      <c r="B48" s="9" t="s">
        <v>6</v>
      </c>
      <c r="C48" s="9"/>
      <c r="D48" s="9"/>
      <c r="E48" s="9"/>
      <c r="F48" s="9"/>
      <c r="G48" s="9"/>
      <c r="H48" s="9" t="s">
        <v>1</v>
      </c>
      <c r="I48" s="9" t="s">
        <v>4</v>
      </c>
      <c r="J48" s="100" t="s">
        <v>7</v>
      </c>
      <c r="K48" s="101"/>
      <c r="L48" s="101"/>
      <c r="M48" s="101"/>
      <c r="N48" s="101"/>
      <c r="O48" s="101"/>
      <c r="P48" s="101"/>
      <c r="Q48" s="101"/>
      <c r="R48" s="102"/>
      <c r="S48" s="103"/>
      <c r="T48" s="104"/>
      <c r="U48" s="104"/>
      <c r="V48" s="104"/>
      <c r="W48" s="104"/>
      <c r="X48" s="104"/>
      <c r="Y48" s="104"/>
      <c r="Z48" s="104"/>
      <c r="AA48" s="104"/>
    </row>
    <row r="49" spans="2:18" ht="13" x14ac:dyDescent="0.35">
      <c r="B49" s="7" t="s">
        <v>5</v>
      </c>
      <c r="C49" s="7"/>
      <c r="D49" s="7"/>
      <c r="E49" s="7"/>
      <c r="F49" s="7"/>
      <c r="G49" s="7"/>
      <c r="H49" s="10"/>
      <c r="I49" s="17" t="e">
        <f t="shared" ref="I49:I56" si="4">H49/$H$61</f>
        <v>#DIV/0!</v>
      </c>
      <c r="J49" s="27"/>
      <c r="K49" s="28"/>
      <c r="L49" s="28"/>
      <c r="M49" s="28"/>
      <c r="N49" s="28"/>
      <c r="O49" s="28"/>
      <c r="P49" s="28"/>
      <c r="Q49" s="28"/>
      <c r="R49" s="29"/>
    </row>
    <row r="50" spans="2:18" ht="26" x14ac:dyDescent="0.35">
      <c r="B50" s="7" t="s">
        <v>25</v>
      </c>
      <c r="C50" s="7"/>
      <c r="D50" s="7"/>
      <c r="E50" s="7"/>
      <c r="F50" s="7"/>
      <c r="G50" s="7"/>
      <c r="H50" s="10"/>
      <c r="I50" s="17" t="e">
        <f t="shared" si="4"/>
        <v>#DIV/0!</v>
      </c>
      <c r="J50" s="27"/>
      <c r="K50" s="28"/>
      <c r="L50" s="28"/>
      <c r="M50" s="28"/>
      <c r="N50" s="28"/>
      <c r="O50" s="28"/>
      <c r="P50" s="28"/>
      <c r="Q50" s="28"/>
      <c r="R50" s="29"/>
    </row>
    <row r="51" spans="2:18" ht="26" x14ac:dyDescent="0.35">
      <c r="B51" s="7" t="s">
        <v>26</v>
      </c>
      <c r="C51" s="7"/>
      <c r="D51" s="7"/>
      <c r="E51" s="7"/>
      <c r="F51" s="7"/>
      <c r="G51" s="7"/>
      <c r="H51" s="10"/>
      <c r="I51" s="17" t="e">
        <f t="shared" si="4"/>
        <v>#DIV/0!</v>
      </c>
      <c r="J51" s="27"/>
      <c r="K51" s="28"/>
      <c r="L51" s="28"/>
      <c r="M51" s="28"/>
      <c r="N51" s="28"/>
      <c r="O51" s="28"/>
      <c r="P51" s="28"/>
      <c r="Q51" s="28"/>
      <c r="R51" s="29"/>
    </row>
    <row r="52" spans="2:18" ht="26" x14ac:dyDescent="0.35">
      <c r="B52" s="7" t="s">
        <v>27</v>
      </c>
      <c r="C52" s="7"/>
      <c r="D52" s="7"/>
      <c r="E52" s="7"/>
      <c r="F52" s="7"/>
      <c r="G52" s="7"/>
      <c r="H52" s="10"/>
      <c r="I52" s="17" t="e">
        <f t="shared" si="4"/>
        <v>#DIV/0!</v>
      </c>
      <c r="J52" s="27"/>
      <c r="K52" s="28"/>
      <c r="L52" s="28"/>
      <c r="M52" s="28"/>
      <c r="N52" s="28"/>
      <c r="O52" s="28"/>
      <c r="P52" s="28"/>
      <c r="Q52" s="28"/>
      <c r="R52" s="29"/>
    </row>
    <row r="53" spans="2:18" ht="13" x14ac:dyDescent="0.35">
      <c r="B53" s="7" t="s">
        <v>29</v>
      </c>
      <c r="C53" s="7"/>
      <c r="D53" s="7"/>
      <c r="E53" s="7"/>
      <c r="F53" s="7"/>
      <c r="G53" s="7"/>
      <c r="H53" s="10"/>
      <c r="I53" s="17" t="e">
        <f t="shared" si="4"/>
        <v>#DIV/0!</v>
      </c>
      <c r="J53" s="27"/>
      <c r="K53" s="28"/>
      <c r="L53" s="28"/>
      <c r="M53" s="28"/>
      <c r="N53" s="28"/>
      <c r="O53" s="28"/>
      <c r="P53" s="28"/>
      <c r="Q53" s="28"/>
      <c r="R53" s="29"/>
    </row>
    <row r="54" spans="2:18" ht="13" x14ac:dyDescent="0.35">
      <c r="B54" s="7" t="s">
        <v>28</v>
      </c>
      <c r="C54" s="7"/>
      <c r="D54" s="7"/>
      <c r="E54" s="7"/>
      <c r="F54" s="7"/>
      <c r="G54" s="7"/>
      <c r="H54" s="10"/>
      <c r="I54" s="17" t="e">
        <f t="shared" si="4"/>
        <v>#DIV/0!</v>
      </c>
      <c r="J54" s="27"/>
      <c r="K54" s="28"/>
      <c r="L54" s="28"/>
      <c r="M54" s="28"/>
      <c r="N54" s="28"/>
      <c r="O54" s="28"/>
      <c r="P54" s="28"/>
      <c r="Q54" s="28"/>
      <c r="R54" s="29"/>
    </row>
    <row r="55" spans="2:18" ht="39" x14ac:dyDescent="0.35">
      <c r="B55" s="7" t="s">
        <v>36</v>
      </c>
      <c r="C55" s="7"/>
      <c r="D55" s="7"/>
      <c r="E55" s="7"/>
      <c r="F55" s="7"/>
      <c r="G55" s="7"/>
      <c r="H55" s="10"/>
      <c r="I55" s="17" t="e">
        <f t="shared" si="4"/>
        <v>#DIV/0!</v>
      </c>
      <c r="J55" s="27"/>
      <c r="K55" s="28"/>
      <c r="L55" s="28"/>
      <c r="M55" s="28"/>
      <c r="N55" s="28"/>
      <c r="O55" s="28"/>
      <c r="P55" s="28"/>
      <c r="Q55" s="28"/>
      <c r="R55" s="29"/>
    </row>
    <row r="56" spans="2:18" ht="13" x14ac:dyDescent="0.35">
      <c r="B56" s="12" t="s">
        <v>2</v>
      </c>
      <c r="C56" s="12"/>
      <c r="D56" s="12"/>
      <c r="E56" s="12"/>
      <c r="F56" s="12"/>
      <c r="G56" s="12"/>
      <c r="H56" s="19">
        <f>SUM(H49:H55)</f>
        <v>0</v>
      </c>
      <c r="I56" s="18" t="e">
        <f t="shared" si="4"/>
        <v>#DIV/0!</v>
      </c>
      <c r="J56" s="90"/>
      <c r="K56" s="91"/>
      <c r="L56" s="91"/>
      <c r="M56" s="91"/>
      <c r="N56" s="91"/>
      <c r="O56" s="91"/>
      <c r="P56" s="91"/>
      <c r="Q56" s="91"/>
      <c r="R56" s="92"/>
    </row>
    <row r="59" spans="2:18" ht="22.75" customHeight="1" x14ac:dyDescent="0.35">
      <c r="B59" s="93" t="s">
        <v>8</v>
      </c>
      <c r="C59" s="93"/>
      <c r="D59" s="93"/>
      <c r="E59" s="93"/>
      <c r="F59" s="93"/>
      <c r="G59" s="93"/>
      <c r="H59" s="93"/>
      <c r="I59" s="93"/>
    </row>
    <row r="60" spans="2:18" ht="29" x14ac:dyDescent="0.35">
      <c r="B60" s="20" t="s">
        <v>9</v>
      </c>
      <c r="C60" s="20"/>
      <c r="D60" s="20"/>
      <c r="E60" s="20"/>
      <c r="F60" s="20"/>
      <c r="G60" s="26"/>
      <c r="H60" s="21">
        <f>R42+R29+R16</f>
        <v>0</v>
      </c>
      <c r="I60" s="22"/>
    </row>
    <row r="61" spans="2:18" ht="29" x14ac:dyDescent="0.35">
      <c r="B61" s="20" t="s">
        <v>10</v>
      </c>
      <c r="C61" s="20"/>
      <c r="D61" s="20"/>
      <c r="E61" s="20"/>
      <c r="F61" s="20"/>
      <c r="G61" s="25"/>
      <c r="H61" s="21">
        <f>S42+S29+S16+H56</f>
        <v>0</v>
      </c>
      <c r="I61" s="30" t="e">
        <f>H61/$H$60</f>
        <v>#DIV/0!</v>
      </c>
    </row>
    <row r="62" spans="2:18" ht="29" x14ac:dyDescent="0.35">
      <c r="B62" s="20" t="s">
        <v>11</v>
      </c>
      <c r="C62" s="20"/>
      <c r="D62" s="20"/>
      <c r="E62" s="20"/>
      <c r="F62" s="20"/>
      <c r="G62" s="20"/>
      <c r="H62" s="21">
        <f>H60-H61</f>
        <v>0</v>
      </c>
      <c r="I62" s="23" t="e">
        <f>H62/$H$60</f>
        <v>#DIV/0!</v>
      </c>
    </row>
    <row r="63" spans="2:18" ht="14.5" x14ac:dyDescent="0.35">
      <c r="B63" s="24"/>
      <c r="C63" s="24"/>
      <c r="D63" s="24"/>
      <c r="E63" s="24"/>
      <c r="F63" s="24"/>
      <c r="G63" s="24"/>
      <c r="H63" s="24"/>
      <c r="I63" s="24"/>
    </row>
  </sheetData>
  <mergeCells count="11">
    <mergeCell ref="J56:R56"/>
    <mergeCell ref="B59:I59"/>
    <mergeCell ref="B1:V1"/>
    <mergeCell ref="B2:V2"/>
    <mergeCell ref="U3:V3"/>
    <mergeCell ref="U42:V42"/>
    <mergeCell ref="B47:R47"/>
    <mergeCell ref="J48:R48"/>
    <mergeCell ref="S48:AA48"/>
    <mergeCell ref="U16:V16"/>
    <mergeCell ref="U29:V29"/>
  </mergeCells>
  <phoneticPr fontId="15" type="noConversion"/>
  <printOptions horizontalCentered="1"/>
  <pageMargins left="0.70866141732283472" right="0.70866141732283472" top="1.3385826771653544" bottom="0.74803149606299213" header="0.31496062992125984" footer="0.31496062992125984"/>
  <pageSetup paperSize="8" scale="54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90887-D8BA-4F62-87BC-8C8A87E9F0A9}">
  <sheetPr>
    <tabColor rgb="FF92D050"/>
    <pageSetUpPr fitToPage="1"/>
  </sheetPr>
  <dimension ref="B1:AA76"/>
  <sheetViews>
    <sheetView tabSelected="1" topLeftCell="A35" zoomScale="85" zoomScaleNormal="85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24.1796875" style="1" bestFit="1" customWidth="1"/>
    <col min="4" max="4" width="30.9062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94" t="s">
        <v>61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3" ht="22.75" customHeight="1" x14ac:dyDescent="0.35">
      <c r="B2" s="95" t="s">
        <v>16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3" ht="91" x14ac:dyDescent="0.35">
      <c r="B3" s="9" t="s">
        <v>40</v>
      </c>
      <c r="C3" s="9" t="s">
        <v>43</v>
      </c>
      <c r="D3" s="9" t="s">
        <v>44</v>
      </c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3" ht="13" x14ac:dyDescent="0.3">
      <c r="B4" s="37" t="s">
        <v>62</v>
      </c>
      <c r="C4" s="37" t="s">
        <v>60</v>
      </c>
      <c r="D4" s="37" t="s">
        <v>66</v>
      </c>
      <c r="E4" s="38"/>
      <c r="F4" s="37">
        <v>36</v>
      </c>
      <c r="G4" s="37">
        <v>60000</v>
      </c>
      <c r="H4" s="37">
        <v>5</v>
      </c>
      <c r="I4" s="39">
        <v>600</v>
      </c>
      <c r="J4" s="36"/>
      <c r="K4" s="40"/>
      <c r="L4" s="36"/>
      <c r="M4" s="11">
        <f>+(K4-L4)</f>
        <v>0</v>
      </c>
      <c r="N4" s="35"/>
      <c r="O4" s="35"/>
      <c r="P4" s="36"/>
      <c r="Q4" s="36"/>
      <c r="R4" s="11">
        <f t="shared" ref="R4:R54" si="0">+J4*F4*H4</f>
        <v>0</v>
      </c>
      <c r="S4" s="11">
        <f t="shared" ref="S4:S54" si="1">+(M4+(P4+Q4+O4)*F4)*H4</f>
        <v>0</v>
      </c>
      <c r="T4" s="31" t="e">
        <f t="shared" ref="T4:T15" si="2">S4/$H$74</f>
        <v>#DIV/0!</v>
      </c>
      <c r="U4" s="27"/>
      <c r="V4" s="29"/>
    </row>
    <row r="5" spans="2:23" ht="13" x14ac:dyDescent="0.3">
      <c r="B5" s="37" t="s">
        <v>62</v>
      </c>
      <c r="C5" s="37" t="s">
        <v>60</v>
      </c>
      <c r="D5" s="37" t="s">
        <v>66</v>
      </c>
      <c r="E5" s="38"/>
      <c r="F5" s="37">
        <v>36</v>
      </c>
      <c r="G5" s="37">
        <v>90000</v>
      </c>
      <c r="H5" s="37">
        <v>5</v>
      </c>
      <c r="I5" s="39">
        <v>650</v>
      </c>
      <c r="J5" s="36"/>
      <c r="K5" s="40"/>
      <c r="L5" s="36"/>
      <c r="M5" s="11">
        <f>+(K5-L5)</f>
        <v>0</v>
      </c>
      <c r="N5" s="35"/>
      <c r="O5" s="35"/>
      <c r="P5" s="36"/>
      <c r="Q5" s="36"/>
      <c r="R5" s="11">
        <f t="shared" si="0"/>
        <v>0</v>
      </c>
      <c r="S5" s="11">
        <f t="shared" si="1"/>
        <v>0</v>
      </c>
      <c r="T5" s="31" t="e">
        <f t="shared" si="2"/>
        <v>#DIV/0!</v>
      </c>
      <c r="U5" s="27"/>
      <c r="V5" s="29"/>
    </row>
    <row r="6" spans="2:23" ht="13" x14ac:dyDescent="0.3">
      <c r="B6" s="37" t="s">
        <v>62</v>
      </c>
      <c r="C6" s="37" t="s">
        <v>60</v>
      </c>
      <c r="D6" s="37" t="s">
        <v>66</v>
      </c>
      <c r="E6" s="38"/>
      <c r="F6" s="37">
        <v>36</v>
      </c>
      <c r="G6" s="37">
        <v>120000</v>
      </c>
      <c r="H6" s="37">
        <v>5</v>
      </c>
      <c r="I6" s="39">
        <v>710</v>
      </c>
      <c r="J6" s="36"/>
      <c r="K6" s="40"/>
      <c r="L6" s="36"/>
      <c r="M6" s="11">
        <f t="shared" ref="M6:M54" si="3">+(K6-L6)</f>
        <v>0</v>
      </c>
      <c r="N6" s="35"/>
      <c r="O6" s="35"/>
      <c r="P6" s="36"/>
      <c r="Q6" s="36"/>
      <c r="R6" s="11">
        <f t="shared" si="0"/>
        <v>0</v>
      </c>
      <c r="S6" s="11">
        <f t="shared" si="1"/>
        <v>0</v>
      </c>
      <c r="T6" s="31" t="e">
        <f t="shared" si="2"/>
        <v>#DIV/0!</v>
      </c>
      <c r="U6" s="27"/>
      <c r="V6" s="29"/>
    </row>
    <row r="7" spans="2:23" ht="13" x14ac:dyDescent="0.3">
      <c r="B7" s="37" t="s">
        <v>62</v>
      </c>
      <c r="C7" s="37" t="s">
        <v>60</v>
      </c>
      <c r="D7" s="37" t="s">
        <v>66</v>
      </c>
      <c r="E7" s="38"/>
      <c r="F7" s="37">
        <v>48</v>
      </c>
      <c r="G7" s="37">
        <v>40000</v>
      </c>
      <c r="H7" s="37">
        <v>5</v>
      </c>
      <c r="I7" s="39">
        <v>570</v>
      </c>
      <c r="J7" s="36"/>
      <c r="K7" s="40"/>
      <c r="L7" s="36"/>
      <c r="M7" s="11">
        <f t="shared" si="3"/>
        <v>0</v>
      </c>
      <c r="N7" s="35"/>
      <c r="O7" s="35"/>
      <c r="P7" s="36"/>
      <c r="Q7" s="36"/>
      <c r="R7" s="11">
        <f t="shared" si="0"/>
        <v>0</v>
      </c>
      <c r="S7" s="11">
        <f t="shared" si="1"/>
        <v>0</v>
      </c>
      <c r="T7" s="31" t="e">
        <f t="shared" si="2"/>
        <v>#DIV/0!</v>
      </c>
      <c r="U7" s="27"/>
      <c r="V7" s="29"/>
    </row>
    <row r="8" spans="2:23" ht="13" x14ac:dyDescent="0.3">
      <c r="B8" s="37" t="s">
        <v>62</v>
      </c>
      <c r="C8" s="37" t="s">
        <v>60</v>
      </c>
      <c r="D8" s="37" t="s">
        <v>66</v>
      </c>
      <c r="E8" s="38"/>
      <c r="F8" s="37">
        <v>48</v>
      </c>
      <c r="G8" s="37">
        <v>60000</v>
      </c>
      <c r="H8" s="37">
        <v>10</v>
      </c>
      <c r="I8" s="39">
        <v>580</v>
      </c>
      <c r="J8" s="36"/>
      <c r="K8" s="40"/>
      <c r="L8" s="36"/>
      <c r="M8" s="11">
        <f t="shared" si="3"/>
        <v>0</v>
      </c>
      <c r="N8" s="35"/>
      <c r="O8" s="35"/>
      <c r="P8" s="36"/>
      <c r="Q8" s="36"/>
      <c r="R8" s="11">
        <f t="shared" si="0"/>
        <v>0</v>
      </c>
      <c r="S8" s="11">
        <f t="shared" si="1"/>
        <v>0</v>
      </c>
      <c r="T8" s="31" t="e">
        <f t="shared" si="2"/>
        <v>#DIV/0!</v>
      </c>
      <c r="U8" s="27"/>
      <c r="V8" s="29"/>
    </row>
    <row r="9" spans="2:23" ht="13" x14ac:dyDescent="0.3">
      <c r="B9" s="37" t="s">
        <v>62</v>
      </c>
      <c r="C9" s="37" t="s">
        <v>60</v>
      </c>
      <c r="D9" s="37" t="s">
        <v>66</v>
      </c>
      <c r="E9" s="38"/>
      <c r="F9" s="37">
        <v>48</v>
      </c>
      <c r="G9" s="37">
        <v>80000</v>
      </c>
      <c r="H9" s="37">
        <v>10</v>
      </c>
      <c r="I9" s="39">
        <v>600</v>
      </c>
      <c r="J9" s="36"/>
      <c r="K9" s="40"/>
      <c r="L9" s="36"/>
      <c r="M9" s="11">
        <f t="shared" si="3"/>
        <v>0</v>
      </c>
      <c r="N9" s="35"/>
      <c r="O9" s="35"/>
      <c r="P9" s="36"/>
      <c r="Q9" s="36"/>
      <c r="R9" s="11">
        <f t="shared" si="0"/>
        <v>0</v>
      </c>
      <c r="S9" s="11">
        <f t="shared" si="1"/>
        <v>0</v>
      </c>
      <c r="T9" s="31" t="e">
        <f t="shared" si="2"/>
        <v>#DIV/0!</v>
      </c>
      <c r="U9" s="27"/>
      <c r="V9" s="29"/>
    </row>
    <row r="10" spans="2:23" ht="13" x14ac:dyDescent="0.3">
      <c r="B10" s="37" t="s">
        <v>62</v>
      </c>
      <c r="C10" s="37" t="s">
        <v>60</v>
      </c>
      <c r="D10" s="37" t="s">
        <v>66</v>
      </c>
      <c r="E10" s="38"/>
      <c r="F10" s="37">
        <v>48</v>
      </c>
      <c r="G10" s="37">
        <v>100000</v>
      </c>
      <c r="H10" s="37">
        <v>10</v>
      </c>
      <c r="I10" s="39">
        <v>620</v>
      </c>
      <c r="J10" s="36"/>
      <c r="K10" s="40"/>
      <c r="L10" s="36"/>
      <c r="M10" s="11">
        <f t="shared" si="3"/>
        <v>0</v>
      </c>
      <c r="N10" s="35"/>
      <c r="O10" s="35"/>
      <c r="P10" s="36"/>
      <c r="Q10" s="36"/>
      <c r="R10" s="11">
        <f t="shared" si="0"/>
        <v>0</v>
      </c>
      <c r="S10" s="11">
        <f t="shared" si="1"/>
        <v>0</v>
      </c>
      <c r="T10" s="31" t="e">
        <f t="shared" si="2"/>
        <v>#DIV/0!</v>
      </c>
      <c r="U10" s="27"/>
      <c r="V10" s="29"/>
    </row>
    <row r="11" spans="2:23" ht="13" x14ac:dyDescent="0.3">
      <c r="B11" s="37" t="s">
        <v>62</v>
      </c>
      <c r="C11" s="37" t="s">
        <v>60</v>
      </c>
      <c r="D11" s="37" t="s">
        <v>66</v>
      </c>
      <c r="E11" s="38"/>
      <c r="F11" s="37">
        <v>48</v>
      </c>
      <c r="G11" s="37">
        <v>120000</v>
      </c>
      <c r="H11" s="37">
        <v>10</v>
      </c>
      <c r="I11" s="39">
        <v>680</v>
      </c>
      <c r="J11" s="36"/>
      <c r="K11" s="40"/>
      <c r="L11" s="36"/>
      <c r="M11" s="11">
        <f t="shared" si="3"/>
        <v>0</v>
      </c>
      <c r="N11" s="35"/>
      <c r="O11" s="35"/>
      <c r="P11" s="36"/>
      <c r="Q11" s="36"/>
      <c r="R11" s="11">
        <f t="shared" si="0"/>
        <v>0</v>
      </c>
      <c r="S11" s="11">
        <f t="shared" si="1"/>
        <v>0</v>
      </c>
      <c r="T11" s="31" t="e">
        <f t="shared" si="2"/>
        <v>#DIV/0!</v>
      </c>
      <c r="U11" s="27"/>
      <c r="V11" s="29"/>
    </row>
    <row r="12" spans="2:23" ht="13" x14ac:dyDescent="0.3">
      <c r="B12" s="37" t="s">
        <v>62</v>
      </c>
      <c r="C12" s="37" t="s">
        <v>60</v>
      </c>
      <c r="D12" s="37" t="s">
        <v>66</v>
      </c>
      <c r="E12" s="38"/>
      <c r="F12" s="37">
        <v>60</v>
      </c>
      <c r="G12" s="37">
        <v>50000</v>
      </c>
      <c r="H12" s="37">
        <v>10</v>
      </c>
      <c r="I12" s="39">
        <v>560</v>
      </c>
      <c r="J12" s="36"/>
      <c r="K12" s="40"/>
      <c r="L12" s="36"/>
      <c r="M12" s="11">
        <f t="shared" si="3"/>
        <v>0</v>
      </c>
      <c r="N12" s="35"/>
      <c r="O12" s="35"/>
      <c r="P12" s="36"/>
      <c r="Q12" s="36"/>
      <c r="R12" s="11">
        <f t="shared" si="0"/>
        <v>0</v>
      </c>
      <c r="S12" s="11">
        <f t="shared" si="1"/>
        <v>0</v>
      </c>
      <c r="T12" s="31" t="e">
        <f t="shared" si="2"/>
        <v>#DIV/0!</v>
      </c>
      <c r="U12" s="27"/>
      <c r="V12" s="29"/>
    </row>
    <row r="13" spans="2:23" ht="13" x14ac:dyDescent="0.3">
      <c r="B13" s="37" t="s">
        <v>62</v>
      </c>
      <c r="C13" s="37" t="s">
        <v>60</v>
      </c>
      <c r="D13" s="37" t="s">
        <v>66</v>
      </c>
      <c r="E13" s="38"/>
      <c r="F13" s="37">
        <v>60</v>
      </c>
      <c r="G13" s="37">
        <v>75000</v>
      </c>
      <c r="H13" s="37">
        <v>10</v>
      </c>
      <c r="I13" s="39">
        <v>570</v>
      </c>
      <c r="J13" s="36"/>
      <c r="K13" s="40"/>
      <c r="L13" s="36"/>
      <c r="M13" s="11">
        <f t="shared" si="3"/>
        <v>0</v>
      </c>
      <c r="N13" s="35"/>
      <c r="O13" s="35"/>
      <c r="P13" s="36"/>
      <c r="Q13" s="36"/>
      <c r="R13" s="11">
        <f t="shared" si="0"/>
        <v>0</v>
      </c>
      <c r="S13" s="11">
        <f t="shared" si="1"/>
        <v>0</v>
      </c>
      <c r="T13" s="31" t="e">
        <f t="shared" si="2"/>
        <v>#DIV/0!</v>
      </c>
      <c r="U13" s="27"/>
      <c r="V13" s="29"/>
    </row>
    <row r="14" spans="2:23" ht="13" x14ac:dyDescent="0.3">
      <c r="B14" s="37" t="s">
        <v>62</v>
      </c>
      <c r="C14" s="37" t="s">
        <v>60</v>
      </c>
      <c r="D14" s="37" t="s">
        <v>66</v>
      </c>
      <c r="E14" s="38"/>
      <c r="F14" s="37">
        <v>60</v>
      </c>
      <c r="G14" s="37">
        <v>100000</v>
      </c>
      <c r="H14" s="37">
        <v>10</v>
      </c>
      <c r="I14" s="39">
        <v>605</v>
      </c>
      <c r="J14" s="36"/>
      <c r="K14" s="40"/>
      <c r="L14" s="36"/>
      <c r="M14" s="11">
        <f t="shared" si="3"/>
        <v>0</v>
      </c>
      <c r="N14" s="35"/>
      <c r="O14" s="35"/>
      <c r="P14" s="36"/>
      <c r="Q14" s="36"/>
      <c r="R14" s="11">
        <f t="shared" si="0"/>
        <v>0</v>
      </c>
      <c r="S14" s="11">
        <f t="shared" si="1"/>
        <v>0</v>
      </c>
      <c r="T14" s="31" t="e">
        <f t="shared" si="2"/>
        <v>#DIV/0!</v>
      </c>
      <c r="U14" s="27"/>
      <c r="V14" s="29"/>
    </row>
    <row r="15" spans="2:23" ht="13" x14ac:dyDescent="0.3">
      <c r="B15" s="37" t="s">
        <v>62</v>
      </c>
      <c r="C15" s="37" t="s">
        <v>60</v>
      </c>
      <c r="D15" s="37" t="s">
        <v>66</v>
      </c>
      <c r="E15" s="38"/>
      <c r="F15" s="37">
        <v>60</v>
      </c>
      <c r="G15" s="37">
        <v>125000</v>
      </c>
      <c r="H15" s="37">
        <v>10</v>
      </c>
      <c r="I15" s="39">
        <v>650</v>
      </c>
      <c r="J15" s="36"/>
      <c r="K15" s="40"/>
      <c r="L15" s="36"/>
      <c r="M15" s="11">
        <f t="shared" si="3"/>
        <v>0</v>
      </c>
      <c r="N15" s="35"/>
      <c r="O15" s="35"/>
      <c r="P15" s="36"/>
      <c r="Q15" s="36"/>
      <c r="R15" s="11">
        <f t="shared" si="0"/>
        <v>0</v>
      </c>
      <c r="S15" s="11">
        <f t="shared" si="1"/>
        <v>0</v>
      </c>
      <c r="T15" s="31" t="e">
        <f t="shared" si="2"/>
        <v>#DIV/0!</v>
      </c>
      <c r="U15" s="27"/>
      <c r="V15" s="29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3111000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>S16/$H$74</f>
        <v>#DIV/0!</v>
      </c>
      <c r="U16" s="105"/>
      <c r="V16" s="105"/>
      <c r="W16" s="8"/>
    </row>
    <row r="17" spans="2:23" ht="13" x14ac:dyDescent="0.3">
      <c r="B17" s="37" t="s">
        <v>63</v>
      </c>
      <c r="C17" s="37" t="s">
        <v>67</v>
      </c>
      <c r="D17" s="37" t="s">
        <v>66</v>
      </c>
      <c r="E17" s="38"/>
      <c r="F17" s="37">
        <v>36</v>
      </c>
      <c r="G17" s="37">
        <v>60000</v>
      </c>
      <c r="H17" s="37">
        <v>5</v>
      </c>
      <c r="I17" s="39">
        <v>650</v>
      </c>
      <c r="J17" s="36"/>
      <c r="K17" s="40"/>
      <c r="L17" s="36"/>
      <c r="M17" s="11">
        <f t="shared" si="3"/>
        <v>0</v>
      </c>
      <c r="N17" s="35"/>
      <c r="O17" s="35"/>
      <c r="P17" s="36"/>
      <c r="Q17" s="36"/>
      <c r="R17" s="11">
        <f t="shared" ref="R17:R28" si="4">+J17*F17*H17</f>
        <v>0</v>
      </c>
      <c r="S17" s="11">
        <f t="shared" ref="S17:S28" si="5">+(M17+(P17+Q17+O17)*F17)*H17</f>
        <v>0</v>
      </c>
      <c r="T17" s="31" t="e">
        <f t="shared" ref="T17:T28" si="6">S17/$H$74</f>
        <v>#DIV/0!</v>
      </c>
      <c r="U17" s="27"/>
      <c r="V17" s="29"/>
    </row>
    <row r="18" spans="2:23" ht="13" x14ac:dyDescent="0.3">
      <c r="B18" s="37" t="s">
        <v>63</v>
      </c>
      <c r="C18" s="37" t="s">
        <v>67</v>
      </c>
      <c r="D18" s="37" t="s">
        <v>66</v>
      </c>
      <c r="E18" s="38"/>
      <c r="F18" s="37">
        <v>36</v>
      </c>
      <c r="G18" s="37">
        <v>90000</v>
      </c>
      <c r="H18" s="37">
        <v>5</v>
      </c>
      <c r="I18" s="39">
        <v>710</v>
      </c>
      <c r="J18" s="36"/>
      <c r="K18" s="40"/>
      <c r="L18" s="36"/>
      <c r="M18" s="11">
        <f t="shared" si="3"/>
        <v>0</v>
      </c>
      <c r="N18" s="35"/>
      <c r="O18" s="35"/>
      <c r="P18" s="36"/>
      <c r="Q18" s="36"/>
      <c r="R18" s="11">
        <f t="shared" si="4"/>
        <v>0</v>
      </c>
      <c r="S18" s="11">
        <f t="shared" si="5"/>
        <v>0</v>
      </c>
      <c r="T18" s="31" t="e">
        <f t="shared" si="6"/>
        <v>#DIV/0!</v>
      </c>
      <c r="U18" s="27"/>
      <c r="V18" s="29"/>
    </row>
    <row r="19" spans="2:23" ht="13" x14ac:dyDescent="0.3">
      <c r="B19" s="37" t="s">
        <v>63</v>
      </c>
      <c r="C19" s="37" t="s">
        <v>67</v>
      </c>
      <c r="D19" s="37" t="s">
        <v>66</v>
      </c>
      <c r="E19" s="38"/>
      <c r="F19" s="37">
        <v>36</v>
      </c>
      <c r="G19" s="37">
        <v>120000</v>
      </c>
      <c r="H19" s="37">
        <v>5</v>
      </c>
      <c r="I19" s="39">
        <v>770</v>
      </c>
      <c r="J19" s="36"/>
      <c r="K19" s="40"/>
      <c r="L19" s="36"/>
      <c r="M19" s="11">
        <f t="shared" si="3"/>
        <v>0</v>
      </c>
      <c r="N19" s="35"/>
      <c r="O19" s="35"/>
      <c r="P19" s="36"/>
      <c r="Q19" s="36"/>
      <c r="R19" s="11">
        <f t="shared" si="4"/>
        <v>0</v>
      </c>
      <c r="S19" s="11">
        <f t="shared" si="5"/>
        <v>0</v>
      </c>
      <c r="T19" s="31" t="e">
        <f t="shared" si="6"/>
        <v>#DIV/0!</v>
      </c>
      <c r="U19" s="27"/>
      <c r="V19" s="29"/>
    </row>
    <row r="20" spans="2:23" ht="13" x14ac:dyDescent="0.3">
      <c r="B20" s="37" t="s">
        <v>63</v>
      </c>
      <c r="C20" s="37" t="s">
        <v>67</v>
      </c>
      <c r="D20" s="37" t="s">
        <v>66</v>
      </c>
      <c r="E20" s="38"/>
      <c r="F20" s="37">
        <v>48</v>
      </c>
      <c r="G20" s="37">
        <v>40000</v>
      </c>
      <c r="H20" s="37">
        <v>5</v>
      </c>
      <c r="I20" s="39">
        <v>620</v>
      </c>
      <c r="J20" s="36"/>
      <c r="K20" s="40"/>
      <c r="L20" s="36"/>
      <c r="M20" s="11">
        <f t="shared" si="3"/>
        <v>0</v>
      </c>
      <c r="N20" s="35"/>
      <c r="O20" s="35"/>
      <c r="P20" s="36"/>
      <c r="Q20" s="36"/>
      <c r="R20" s="11">
        <f t="shared" si="4"/>
        <v>0</v>
      </c>
      <c r="S20" s="11">
        <f t="shared" si="5"/>
        <v>0</v>
      </c>
      <c r="T20" s="31" t="e">
        <f t="shared" si="6"/>
        <v>#DIV/0!</v>
      </c>
      <c r="U20" s="27"/>
      <c r="V20" s="29"/>
    </row>
    <row r="21" spans="2:23" ht="13" x14ac:dyDescent="0.3">
      <c r="B21" s="37" t="s">
        <v>63</v>
      </c>
      <c r="C21" s="37" t="s">
        <v>67</v>
      </c>
      <c r="D21" s="37" t="s">
        <v>66</v>
      </c>
      <c r="E21" s="38"/>
      <c r="F21" s="37">
        <v>48</v>
      </c>
      <c r="G21" s="37">
        <v>60000</v>
      </c>
      <c r="H21" s="37">
        <v>10</v>
      </c>
      <c r="I21" s="39">
        <v>630</v>
      </c>
      <c r="J21" s="36"/>
      <c r="K21" s="40"/>
      <c r="L21" s="36"/>
      <c r="M21" s="11">
        <f t="shared" si="3"/>
        <v>0</v>
      </c>
      <c r="N21" s="35"/>
      <c r="O21" s="35"/>
      <c r="P21" s="36"/>
      <c r="Q21" s="36"/>
      <c r="R21" s="11">
        <f t="shared" si="4"/>
        <v>0</v>
      </c>
      <c r="S21" s="11">
        <f t="shared" si="5"/>
        <v>0</v>
      </c>
      <c r="T21" s="31" t="e">
        <f t="shared" si="6"/>
        <v>#DIV/0!</v>
      </c>
      <c r="U21" s="27"/>
      <c r="V21" s="29"/>
    </row>
    <row r="22" spans="2:23" ht="13" x14ac:dyDescent="0.3">
      <c r="B22" s="37" t="s">
        <v>63</v>
      </c>
      <c r="C22" s="37" t="s">
        <v>67</v>
      </c>
      <c r="D22" s="37" t="s">
        <v>66</v>
      </c>
      <c r="E22" s="38"/>
      <c r="F22" s="37">
        <v>48</v>
      </c>
      <c r="G22" s="37">
        <v>80000</v>
      </c>
      <c r="H22" s="37">
        <v>10</v>
      </c>
      <c r="I22" s="39">
        <v>650</v>
      </c>
      <c r="J22" s="36"/>
      <c r="K22" s="40"/>
      <c r="L22" s="36"/>
      <c r="M22" s="11">
        <f t="shared" si="3"/>
        <v>0</v>
      </c>
      <c r="N22" s="35"/>
      <c r="O22" s="35"/>
      <c r="P22" s="36"/>
      <c r="Q22" s="36"/>
      <c r="R22" s="11">
        <f t="shared" si="4"/>
        <v>0</v>
      </c>
      <c r="S22" s="11">
        <f t="shared" si="5"/>
        <v>0</v>
      </c>
      <c r="T22" s="31" t="e">
        <f t="shared" si="6"/>
        <v>#DIV/0!</v>
      </c>
      <c r="U22" s="27"/>
      <c r="V22" s="29"/>
    </row>
    <row r="23" spans="2:23" ht="13" x14ac:dyDescent="0.3">
      <c r="B23" s="37" t="s">
        <v>63</v>
      </c>
      <c r="C23" s="37" t="s">
        <v>67</v>
      </c>
      <c r="D23" s="37" t="s">
        <v>66</v>
      </c>
      <c r="E23" s="38"/>
      <c r="F23" s="37">
        <v>48</v>
      </c>
      <c r="G23" s="37">
        <v>100000</v>
      </c>
      <c r="H23" s="37">
        <v>10</v>
      </c>
      <c r="I23" s="39">
        <v>680</v>
      </c>
      <c r="J23" s="36"/>
      <c r="K23" s="40"/>
      <c r="L23" s="36"/>
      <c r="M23" s="11">
        <f t="shared" si="3"/>
        <v>0</v>
      </c>
      <c r="N23" s="35"/>
      <c r="O23" s="35"/>
      <c r="P23" s="36"/>
      <c r="Q23" s="36"/>
      <c r="R23" s="11">
        <f t="shared" si="4"/>
        <v>0</v>
      </c>
      <c r="S23" s="11">
        <f t="shared" si="5"/>
        <v>0</v>
      </c>
      <c r="T23" s="31" t="e">
        <f t="shared" si="6"/>
        <v>#DIV/0!</v>
      </c>
      <c r="U23" s="27"/>
      <c r="V23" s="29"/>
    </row>
    <row r="24" spans="2:23" ht="13" x14ac:dyDescent="0.3">
      <c r="B24" s="37" t="s">
        <v>63</v>
      </c>
      <c r="C24" s="37" t="s">
        <v>67</v>
      </c>
      <c r="D24" s="37" t="s">
        <v>66</v>
      </c>
      <c r="E24" s="38"/>
      <c r="F24" s="37">
        <v>48</v>
      </c>
      <c r="G24" s="37">
        <v>120000</v>
      </c>
      <c r="H24" s="37">
        <v>10</v>
      </c>
      <c r="I24" s="39">
        <v>740</v>
      </c>
      <c r="J24" s="36"/>
      <c r="K24" s="40"/>
      <c r="L24" s="36"/>
      <c r="M24" s="11">
        <f t="shared" si="3"/>
        <v>0</v>
      </c>
      <c r="N24" s="35"/>
      <c r="O24" s="35"/>
      <c r="P24" s="36"/>
      <c r="Q24" s="36"/>
      <c r="R24" s="11">
        <f t="shared" si="4"/>
        <v>0</v>
      </c>
      <c r="S24" s="11">
        <f t="shared" si="5"/>
        <v>0</v>
      </c>
      <c r="T24" s="31" t="e">
        <f t="shared" si="6"/>
        <v>#DIV/0!</v>
      </c>
      <c r="U24" s="27"/>
      <c r="V24" s="29"/>
    </row>
    <row r="25" spans="2:23" ht="13" x14ac:dyDescent="0.3">
      <c r="B25" s="37" t="s">
        <v>63</v>
      </c>
      <c r="C25" s="37" t="s">
        <v>67</v>
      </c>
      <c r="D25" s="37" t="s">
        <v>66</v>
      </c>
      <c r="E25" s="38"/>
      <c r="F25" s="37">
        <v>60</v>
      </c>
      <c r="G25" s="37">
        <v>50000</v>
      </c>
      <c r="H25" s="37">
        <v>10</v>
      </c>
      <c r="I25" s="39">
        <v>600</v>
      </c>
      <c r="J25" s="36"/>
      <c r="K25" s="40"/>
      <c r="L25" s="36"/>
      <c r="M25" s="11">
        <f t="shared" si="3"/>
        <v>0</v>
      </c>
      <c r="N25" s="35"/>
      <c r="O25" s="35"/>
      <c r="P25" s="36"/>
      <c r="Q25" s="36"/>
      <c r="R25" s="11">
        <f t="shared" si="4"/>
        <v>0</v>
      </c>
      <c r="S25" s="11">
        <f t="shared" si="5"/>
        <v>0</v>
      </c>
      <c r="T25" s="31" t="e">
        <f t="shared" si="6"/>
        <v>#DIV/0!</v>
      </c>
      <c r="U25" s="27"/>
      <c r="V25" s="29"/>
    </row>
    <row r="26" spans="2:23" ht="13" x14ac:dyDescent="0.3">
      <c r="B26" s="37" t="s">
        <v>63</v>
      </c>
      <c r="C26" s="37" t="s">
        <v>67</v>
      </c>
      <c r="D26" s="37" t="s">
        <v>66</v>
      </c>
      <c r="E26" s="38"/>
      <c r="F26" s="37">
        <v>60</v>
      </c>
      <c r="G26" s="37">
        <v>75000</v>
      </c>
      <c r="H26" s="37">
        <v>10</v>
      </c>
      <c r="I26" s="39">
        <v>610</v>
      </c>
      <c r="J26" s="36"/>
      <c r="K26" s="40"/>
      <c r="L26" s="36"/>
      <c r="M26" s="11">
        <f t="shared" si="3"/>
        <v>0</v>
      </c>
      <c r="N26" s="35"/>
      <c r="O26" s="35"/>
      <c r="P26" s="36"/>
      <c r="Q26" s="36"/>
      <c r="R26" s="11">
        <f t="shared" si="4"/>
        <v>0</v>
      </c>
      <c r="S26" s="11">
        <f t="shared" si="5"/>
        <v>0</v>
      </c>
      <c r="T26" s="31" t="e">
        <f t="shared" si="6"/>
        <v>#DIV/0!</v>
      </c>
      <c r="U26" s="27"/>
      <c r="V26" s="29"/>
    </row>
    <row r="27" spans="2:23" ht="13" x14ac:dyDescent="0.3">
      <c r="B27" s="37" t="s">
        <v>63</v>
      </c>
      <c r="C27" s="37" t="s">
        <v>67</v>
      </c>
      <c r="D27" s="37" t="s">
        <v>66</v>
      </c>
      <c r="E27" s="38"/>
      <c r="F27" s="37">
        <v>60</v>
      </c>
      <c r="G27" s="37">
        <v>100000</v>
      </c>
      <c r="H27" s="37">
        <v>10</v>
      </c>
      <c r="I27" s="39">
        <v>655</v>
      </c>
      <c r="J27" s="36"/>
      <c r="K27" s="40"/>
      <c r="L27" s="36"/>
      <c r="M27" s="11">
        <f t="shared" si="3"/>
        <v>0</v>
      </c>
      <c r="N27" s="35"/>
      <c r="O27" s="35"/>
      <c r="P27" s="36"/>
      <c r="Q27" s="36"/>
      <c r="R27" s="11">
        <f t="shared" si="4"/>
        <v>0</v>
      </c>
      <c r="S27" s="11">
        <f t="shared" si="5"/>
        <v>0</v>
      </c>
      <c r="T27" s="31" t="e">
        <f t="shared" si="6"/>
        <v>#DIV/0!</v>
      </c>
      <c r="U27" s="27"/>
      <c r="V27" s="29"/>
    </row>
    <row r="28" spans="2:23" ht="13" x14ac:dyDescent="0.3">
      <c r="B28" s="37" t="s">
        <v>63</v>
      </c>
      <c r="C28" s="37" t="s">
        <v>67</v>
      </c>
      <c r="D28" s="37" t="s">
        <v>66</v>
      </c>
      <c r="E28" s="38"/>
      <c r="F28" s="37">
        <v>60</v>
      </c>
      <c r="G28" s="37">
        <v>125000</v>
      </c>
      <c r="H28" s="37">
        <v>10</v>
      </c>
      <c r="I28" s="39">
        <v>710</v>
      </c>
      <c r="J28" s="36"/>
      <c r="K28" s="40"/>
      <c r="L28" s="36"/>
      <c r="M28" s="11">
        <f t="shared" si="3"/>
        <v>0</v>
      </c>
      <c r="N28" s="35"/>
      <c r="O28" s="35"/>
      <c r="P28" s="36"/>
      <c r="Q28" s="36"/>
      <c r="R28" s="11">
        <f t="shared" si="4"/>
        <v>0</v>
      </c>
      <c r="S28" s="11">
        <f t="shared" si="5"/>
        <v>0</v>
      </c>
      <c r="T28" s="31" t="e">
        <f t="shared" si="6"/>
        <v>#DIV/0!</v>
      </c>
      <c r="U28" s="27"/>
      <c r="V28" s="29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3373200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>S29/$H$74</f>
        <v>#DIV/0!</v>
      </c>
      <c r="U29" s="105"/>
      <c r="V29" s="105"/>
      <c r="W29" s="8"/>
    </row>
    <row r="30" spans="2:23" ht="13" x14ac:dyDescent="0.3">
      <c r="B30" s="37" t="s">
        <v>64</v>
      </c>
      <c r="C30" s="37" t="s">
        <v>68</v>
      </c>
      <c r="D30" s="37" t="s">
        <v>66</v>
      </c>
      <c r="E30" s="38"/>
      <c r="F30" s="37">
        <v>36</v>
      </c>
      <c r="G30" s="37">
        <v>60000</v>
      </c>
      <c r="H30" s="37">
        <v>5</v>
      </c>
      <c r="I30" s="39">
        <v>670</v>
      </c>
      <c r="J30" s="36"/>
      <c r="K30" s="40"/>
      <c r="L30" s="36"/>
      <c r="M30" s="11">
        <f t="shared" ref="M30:M41" si="7">+(K30-L30)</f>
        <v>0</v>
      </c>
      <c r="N30" s="35"/>
      <c r="O30" s="35"/>
      <c r="P30" s="36"/>
      <c r="Q30" s="36"/>
      <c r="R30" s="11">
        <f t="shared" ref="R30:R41" si="8">+J30*F30*H30</f>
        <v>0</v>
      </c>
      <c r="S30" s="11">
        <f t="shared" ref="S30:S41" si="9">+(M30+(P30+Q30+O30)*F30)*H30</f>
        <v>0</v>
      </c>
      <c r="T30" s="31" t="e">
        <f t="shared" ref="T30:T54" si="10">S30/$H$74</f>
        <v>#DIV/0!</v>
      </c>
      <c r="U30" s="27"/>
      <c r="V30" s="29"/>
    </row>
    <row r="31" spans="2:23" ht="13" x14ac:dyDescent="0.3">
      <c r="B31" s="37" t="s">
        <v>64</v>
      </c>
      <c r="C31" s="37" t="s">
        <v>68</v>
      </c>
      <c r="D31" s="37" t="s">
        <v>66</v>
      </c>
      <c r="E31" s="38"/>
      <c r="F31" s="37">
        <v>36</v>
      </c>
      <c r="G31" s="37">
        <v>90000</v>
      </c>
      <c r="H31" s="37">
        <v>5</v>
      </c>
      <c r="I31" s="39">
        <v>730</v>
      </c>
      <c r="J31" s="36"/>
      <c r="K31" s="40"/>
      <c r="L31" s="36"/>
      <c r="M31" s="11">
        <f t="shared" si="7"/>
        <v>0</v>
      </c>
      <c r="N31" s="35"/>
      <c r="O31" s="35"/>
      <c r="P31" s="36"/>
      <c r="Q31" s="36"/>
      <c r="R31" s="11">
        <f t="shared" si="8"/>
        <v>0</v>
      </c>
      <c r="S31" s="11">
        <f t="shared" si="9"/>
        <v>0</v>
      </c>
      <c r="T31" s="31" t="e">
        <f t="shared" si="10"/>
        <v>#DIV/0!</v>
      </c>
      <c r="U31" s="27"/>
      <c r="V31" s="29"/>
    </row>
    <row r="32" spans="2:23" ht="13" x14ac:dyDescent="0.3">
      <c r="B32" s="37" t="s">
        <v>64</v>
      </c>
      <c r="C32" s="37" t="s">
        <v>68</v>
      </c>
      <c r="D32" s="37" t="s">
        <v>66</v>
      </c>
      <c r="E32" s="38"/>
      <c r="F32" s="37">
        <v>36</v>
      </c>
      <c r="G32" s="37">
        <v>120000</v>
      </c>
      <c r="H32" s="37">
        <v>5</v>
      </c>
      <c r="I32" s="39">
        <v>790</v>
      </c>
      <c r="J32" s="36"/>
      <c r="K32" s="40"/>
      <c r="L32" s="36"/>
      <c r="M32" s="11">
        <f t="shared" si="7"/>
        <v>0</v>
      </c>
      <c r="N32" s="35"/>
      <c r="O32" s="35"/>
      <c r="P32" s="36"/>
      <c r="Q32" s="36"/>
      <c r="R32" s="11">
        <f t="shared" si="8"/>
        <v>0</v>
      </c>
      <c r="S32" s="11">
        <f t="shared" si="9"/>
        <v>0</v>
      </c>
      <c r="T32" s="31" t="e">
        <f t="shared" si="10"/>
        <v>#DIV/0!</v>
      </c>
      <c r="U32" s="27"/>
      <c r="V32" s="29"/>
    </row>
    <row r="33" spans="2:23" ht="13" x14ac:dyDescent="0.3">
      <c r="B33" s="37" t="s">
        <v>64</v>
      </c>
      <c r="C33" s="37" t="s">
        <v>68</v>
      </c>
      <c r="D33" s="37" t="s">
        <v>66</v>
      </c>
      <c r="E33" s="38"/>
      <c r="F33" s="37">
        <v>48</v>
      </c>
      <c r="G33" s="37">
        <v>40000</v>
      </c>
      <c r="H33" s="37">
        <v>5</v>
      </c>
      <c r="I33" s="39">
        <v>640</v>
      </c>
      <c r="J33" s="36"/>
      <c r="K33" s="40"/>
      <c r="L33" s="36"/>
      <c r="M33" s="11">
        <f t="shared" si="7"/>
        <v>0</v>
      </c>
      <c r="N33" s="35"/>
      <c r="O33" s="35"/>
      <c r="P33" s="36"/>
      <c r="Q33" s="36"/>
      <c r="R33" s="11">
        <f t="shared" si="8"/>
        <v>0</v>
      </c>
      <c r="S33" s="11">
        <f t="shared" si="9"/>
        <v>0</v>
      </c>
      <c r="T33" s="31" t="e">
        <f t="shared" si="10"/>
        <v>#DIV/0!</v>
      </c>
      <c r="U33" s="27"/>
      <c r="V33" s="29"/>
    </row>
    <row r="34" spans="2:23" ht="13" x14ac:dyDescent="0.3">
      <c r="B34" s="37" t="s">
        <v>64</v>
      </c>
      <c r="C34" s="37" t="s">
        <v>68</v>
      </c>
      <c r="D34" s="37" t="s">
        <v>66</v>
      </c>
      <c r="E34" s="38"/>
      <c r="F34" s="37">
        <v>48</v>
      </c>
      <c r="G34" s="37">
        <v>60000</v>
      </c>
      <c r="H34" s="37">
        <v>10</v>
      </c>
      <c r="I34" s="39">
        <v>650</v>
      </c>
      <c r="J34" s="36"/>
      <c r="K34" s="40"/>
      <c r="L34" s="36"/>
      <c r="M34" s="11">
        <f t="shared" si="7"/>
        <v>0</v>
      </c>
      <c r="N34" s="35"/>
      <c r="O34" s="35"/>
      <c r="P34" s="36"/>
      <c r="Q34" s="36"/>
      <c r="R34" s="11">
        <f t="shared" si="8"/>
        <v>0</v>
      </c>
      <c r="S34" s="11">
        <f t="shared" si="9"/>
        <v>0</v>
      </c>
      <c r="T34" s="31" t="e">
        <f t="shared" si="10"/>
        <v>#DIV/0!</v>
      </c>
      <c r="U34" s="27"/>
      <c r="V34" s="29"/>
    </row>
    <row r="35" spans="2:23" ht="13" x14ac:dyDescent="0.3">
      <c r="B35" s="37" t="s">
        <v>64</v>
      </c>
      <c r="C35" s="37" t="s">
        <v>68</v>
      </c>
      <c r="D35" s="37" t="s">
        <v>66</v>
      </c>
      <c r="E35" s="38"/>
      <c r="F35" s="37">
        <v>48</v>
      </c>
      <c r="G35" s="37">
        <v>80000</v>
      </c>
      <c r="H35" s="37">
        <v>10</v>
      </c>
      <c r="I35" s="39">
        <v>670</v>
      </c>
      <c r="J35" s="36"/>
      <c r="K35" s="40"/>
      <c r="L35" s="36"/>
      <c r="M35" s="11">
        <f t="shared" si="7"/>
        <v>0</v>
      </c>
      <c r="N35" s="35"/>
      <c r="O35" s="35"/>
      <c r="P35" s="36"/>
      <c r="Q35" s="36"/>
      <c r="R35" s="11">
        <f t="shared" si="8"/>
        <v>0</v>
      </c>
      <c r="S35" s="11">
        <f t="shared" si="9"/>
        <v>0</v>
      </c>
      <c r="T35" s="31" t="e">
        <f t="shared" si="10"/>
        <v>#DIV/0!</v>
      </c>
      <c r="U35" s="27"/>
      <c r="V35" s="29"/>
    </row>
    <row r="36" spans="2:23" ht="13" x14ac:dyDescent="0.3">
      <c r="B36" s="37" t="s">
        <v>64</v>
      </c>
      <c r="C36" s="37" t="s">
        <v>68</v>
      </c>
      <c r="D36" s="37" t="s">
        <v>66</v>
      </c>
      <c r="E36" s="38"/>
      <c r="F36" s="37">
        <v>48</v>
      </c>
      <c r="G36" s="37">
        <v>100000</v>
      </c>
      <c r="H36" s="37">
        <v>10</v>
      </c>
      <c r="I36" s="39">
        <v>700</v>
      </c>
      <c r="J36" s="36"/>
      <c r="K36" s="40"/>
      <c r="L36" s="36"/>
      <c r="M36" s="11">
        <f t="shared" si="7"/>
        <v>0</v>
      </c>
      <c r="N36" s="35"/>
      <c r="O36" s="35"/>
      <c r="P36" s="36"/>
      <c r="Q36" s="36"/>
      <c r="R36" s="11">
        <f t="shared" si="8"/>
        <v>0</v>
      </c>
      <c r="S36" s="11">
        <f t="shared" si="9"/>
        <v>0</v>
      </c>
      <c r="T36" s="31" t="e">
        <f t="shared" si="10"/>
        <v>#DIV/0!</v>
      </c>
      <c r="U36" s="27"/>
      <c r="V36" s="29"/>
    </row>
    <row r="37" spans="2:23" ht="13" x14ac:dyDescent="0.3">
      <c r="B37" s="37" t="s">
        <v>64</v>
      </c>
      <c r="C37" s="37" t="s">
        <v>68</v>
      </c>
      <c r="D37" s="37" t="s">
        <v>66</v>
      </c>
      <c r="E37" s="38"/>
      <c r="F37" s="37">
        <v>48</v>
      </c>
      <c r="G37" s="37">
        <v>120000</v>
      </c>
      <c r="H37" s="37">
        <v>10</v>
      </c>
      <c r="I37" s="39">
        <v>750</v>
      </c>
      <c r="J37" s="36"/>
      <c r="K37" s="40"/>
      <c r="L37" s="36"/>
      <c r="M37" s="11">
        <f t="shared" si="7"/>
        <v>0</v>
      </c>
      <c r="N37" s="35"/>
      <c r="O37" s="35"/>
      <c r="P37" s="36"/>
      <c r="Q37" s="36"/>
      <c r="R37" s="11">
        <f t="shared" si="8"/>
        <v>0</v>
      </c>
      <c r="S37" s="11">
        <f t="shared" si="9"/>
        <v>0</v>
      </c>
      <c r="T37" s="31" t="e">
        <f t="shared" si="10"/>
        <v>#DIV/0!</v>
      </c>
      <c r="U37" s="27"/>
      <c r="V37" s="29"/>
    </row>
    <row r="38" spans="2:23" ht="13" x14ac:dyDescent="0.3">
      <c r="B38" s="37" t="s">
        <v>64</v>
      </c>
      <c r="C38" s="37" t="s">
        <v>68</v>
      </c>
      <c r="D38" s="37" t="s">
        <v>66</v>
      </c>
      <c r="E38" s="38"/>
      <c r="F38" s="37">
        <v>60</v>
      </c>
      <c r="G38" s="37">
        <v>50000</v>
      </c>
      <c r="H38" s="37">
        <v>10</v>
      </c>
      <c r="I38" s="39">
        <v>620</v>
      </c>
      <c r="J38" s="36"/>
      <c r="K38" s="40"/>
      <c r="L38" s="36"/>
      <c r="M38" s="11">
        <f t="shared" si="7"/>
        <v>0</v>
      </c>
      <c r="N38" s="35"/>
      <c r="O38" s="35"/>
      <c r="P38" s="36"/>
      <c r="Q38" s="36"/>
      <c r="R38" s="11">
        <f t="shared" si="8"/>
        <v>0</v>
      </c>
      <c r="S38" s="11">
        <f t="shared" si="9"/>
        <v>0</v>
      </c>
      <c r="T38" s="31" t="e">
        <f t="shared" si="10"/>
        <v>#DIV/0!</v>
      </c>
      <c r="U38" s="27"/>
      <c r="V38" s="29"/>
    </row>
    <row r="39" spans="2:23" ht="13" x14ac:dyDescent="0.3">
      <c r="B39" s="37" t="s">
        <v>64</v>
      </c>
      <c r="C39" s="37" t="s">
        <v>68</v>
      </c>
      <c r="D39" s="37" t="s">
        <v>66</v>
      </c>
      <c r="E39" s="38"/>
      <c r="F39" s="37">
        <v>60</v>
      </c>
      <c r="G39" s="37">
        <v>75000</v>
      </c>
      <c r="H39" s="37">
        <v>10</v>
      </c>
      <c r="I39" s="39">
        <v>630</v>
      </c>
      <c r="J39" s="36"/>
      <c r="K39" s="40"/>
      <c r="L39" s="36"/>
      <c r="M39" s="11">
        <f t="shared" si="7"/>
        <v>0</v>
      </c>
      <c r="N39" s="35"/>
      <c r="O39" s="35"/>
      <c r="P39" s="36"/>
      <c r="Q39" s="36"/>
      <c r="R39" s="11">
        <f t="shared" si="8"/>
        <v>0</v>
      </c>
      <c r="S39" s="11">
        <f t="shared" si="9"/>
        <v>0</v>
      </c>
      <c r="T39" s="31" t="e">
        <f t="shared" si="10"/>
        <v>#DIV/0!</v>
      </c>
      <c r="U39" s="27"/>
      <c r="V39" s="29"/>
    </row>
    <row r="40" spans="2:23" ht="13" x14ac:dyDescent="0.3">
      <c r="B40" s="37" t="s">
        <v>64</v>
      </c>
      <c r="C40" s="37" t="s">
        <v>68</v>
      </c>
      <c r="D40" s="37" t="s">
        <v>66</v>
      </c>
      <c r="E40" s="38"/>
      <c r="F40" s="37">
        <v>60</v>
      </c>
      <c r="G40" s="37">
        <v>100000</v>
      </c>
      <c r="H40" s="37">
        <v>10</v>
      </c>
      <c r="I40" s="39">
        <v>675</v>
      </c>
      <c r="J40" s="36"/>
      <c r="K40" s="40"/>
      <c r="L40" s="36"/>
      <c r="M40" s="11">
        <f t="shared" si="7"/>
        <v>0</v>
      </c>
      <c r="N40" s="35"/>
      <c r="O40" s="35"/>
      <c r="P40" s="36"/>
      <c r="Q40" s="36"/>
      <c r="R40" s="11">
        <f t="shared" si="8"/>
        <v>0</v>
      </c>
      <c r="S40" s="11">
        <f t="shared" si="9"/>
        <v>0</v>
      </c>
      <c r="T40" s="31" t="e">
        <f t="shared" si="10"/>
        <v>#DIV/0!</v>
      </c>
      <c r="U40" s="27"/>
      <c r="V40" s="29"/>
    </row>
    <row r="41" spans="2:23" ht="13" x14ac:dyDescent="0.3">
      <c r="B41" s="37" t="s">
        <v>64</v>
      </c>
      <c r="C41" s="37" t="s">
        <v>68</v>
      </c>
      <c r="D41" s="37" t="s">
        <v>66</v>
      </c>
      <c r="E41" s="38"/>
      <c r="F41" s="37">
        <v>60</v>
      </c>
      <c r="G41" s="37">
        <v>125000</v>
      </c>
      <c r="H41" s="37">
        <v>10</v>
      </c>
      <c r="I41" s="39">
        <v>730</v>
      </c>
      <c r="J41" s="36"/>
      <c r="K41" s="40"/>
      <c r="L41" s="36"/>
      <c r="M41" s="11">
        <f t="shared" si="7"/>
        <v>0</v>
      </c>
      <c r="N41" s="35"/>
      <c r="O41" s="35"/>
      <c r="P41" s="36"/>
      <c r="Q41" s="36"/>
      <c r="R41" s="11">
        <f t="shared" si="8"/>
        <v>0</v>
      </c>
      <c r="S41" s="11">
        <f t="shared" si="9"/>
        <v>0</v>
      </c>
      <c r="T41" s="31" t="e">
        <f t="shared" si="10"/>
        <v>#DIV/0!</v>
      </c>
      <c r="U41" s="27"/>
      <c r="V41" s="29"/>
    </row>
    <row r="42" spans="2:23" ht="13" x14ac:dyDescent="0.35">
      <c r="B42" s="12" t="s">
        <v>2</v>
      </c>
      <c r="C42" s="12"/>
      <c r="D42" s="12"/>
      <c r="E42" s="12"/>
      <c r="F42" s="12"/>
      <c r="G42" s="12"/>
      <c r="H42" s="12"/>
      <c r="I42" s="13">
        <f>+SUMPRODUCT(F30:F41,H30:H41,I30:I41)</f>
        <v>3470400</v>
      </c>
      <c r="J42" s="13">
        <f>+SUMPRODUCT(J30:J41,F30:F41,H30:H41)</f>
        <v>0</v>
      </c>
      <c r="K42" s="13"/>
      <c r="L42" s="13"/>
      <c r="M42" s="13"/>
      <c r="N42" s="13"/>
      <c r="O42" s="13"/>
      <c r="P42" s="13"/>
      <c r="Q42" s="13"/>
      <c r="R42" s="14">
        <f>SUM(R30:R41)</f>
        <v>0</v>
      </c>
      <c r="S42" s="15">
        <f>SUM(S30:S41)</f>
        <v>0</v>
      </c>
      <c r="T42" s="16" t="e">
        <f>S42/$H$74</f>
        <v>#DIV/0!</v>
      </c>
      <c r="U42" s="105"/>
      <c r="V42" s="105"/>
      <c r="W42" s="8"/>
    </row>
    <row r="43" spans="2:23" ht="13" x14ac:dyDescent="0.3">
      <c r="B43" s="37" t="s">
        <v>65</v>
      </c>
      <c r="C43" s="37" t="s">
        <v>69</v>
      </c>
      <c r="D43" s="37" t="s">
        <v>66</v>
      </c>
      <c r="E43" s="38"/>
      <c r="F43" s="37">
        <v>36</v>
      </c>
      <c r="G43" s="37">
        <v>60000</v>
      </c>
      <c r="H43" s="37">
        <v>5</v>
      </c>
      <c r="I43" s="39">
        <v>690</v>
      </c>
      <c r="J43" s="36"/>
      <c r="K43" s="40"/>
      <c r="L43" s="36"/>
      <c r="M43" s="11">
        <f t="shared" si="3"/>
        <v>0</v>
      </c>
      <c r="N43" s="35"/>
      <c r="O43" s="35"/>
      <c r="P43" s="36"/>
      <c r="Q43" s="36"/>
      <c r="R43" s="11">
        <f t="shared" si="0"/>
        <v>0</v>
      </c>
      <c r="S43" s="11">
        <f t="shared" si="1"/>
        <v>0</v>
      </c>
      <c r="T43" s="31" t="e">
        <f t="shared" si="10"/>
        <v>#DIV/0!</v>
      </c>
      <c r="U43" s="27"/>
      <c r="V43" s="29"/>
    </row>
    <row r="44" spans="2:23" ht="13" x14ac:dyDescent="0.3">
      <c r="B44" s="37" t="s">
        <v>65</v>
      </c>
      <c r="C44" s="37" t="s">
        <v>69</v>
      </c>
      <c r="D44" s="37" t="s">
        <v>66</v>
      </c>
      <c r="E44" s="38"/>
      <c r="F44" s="37">
        <v>36</v>
      </c>
      <c r="G44" s="37">
        <v>90000</v>
      </c>
      <c r="H44" s="37">
        <v>5</v>
      </c>
      <c r="I44" s="39">
        <v>750</v>
      </c>
      <c r="J44" s="36"/>
      <c r="K44" s="40"/>
      <c r="L44" s="36"/>
      <c r="M44" s="11">
        <f t="shared" si="3"/>
        <v>0</v>
      </c>
      <c r="N44" s="35"/>
      <c r="O44" s="35"/>
      <c r="P44" s="36"/>
      <c r="Q44" s="36"/>
      <c r="R44" s="11">
        <f t="shared" si="0"/>
        <v>0</v>
      </c>
      <c r="S44" s="11">
        <f t="shared" si="1"/>
        <v>0</v>
      </c>
      <c r="T44" s="31" t="e">
        <f t="shared" si="10"/>
        <v>#DIV/0!</v>
      </c>
      <c r="U44" s="27"/>
      <c r="V44" s="29"/>
    </row>
    <row r="45" spans="2:23" ht="13" x14ac:dyDescent="0.3">
      <c r="B45" s="37" t="s">
        <v>65</v>
      </c>
      <c r="C45" s="37" t="s">
        <v>69</v>
      </c>
      <c r="D45" s="37" t="s">
        <v>66</v>
      </c>
      <c r="E45" s="38"/>
      <c r="F45" s="37">
        <v>36</v>
      </c>
      <c r="G45" s="37">
        <v>120000</v>
      </c>
      <c r="H45" s="37">
        <v>5</v>
      </c>
      <c r="I45" s="39">
        <v>810</v>
      </c>
      <c r="J45" s="36"/>
      <c r="K45" s="40"/>
      <c r="L45" s="36"/>
      <c r="M45" s="11">
        <f t="shared" si="3"/>
        <v>0</v>
      </c>
      <c r="N45" s="35"/>
      <c r="O45" s="35"/>
      <c r="P45" s="36"/>
      <c r="Q45" s="36"/>
      <c r="R45" s="11">
        <f t="shared" si="0"/>
        <v>0</v>
      </c>
      <c r="S45" s="11">
        <f t="shared" si="1"/>
        <v>0</v>
      </c>
      <c r="T45" s="31" t="e">
        <f t="shared" si="10"/>
        <v>#DIV/0!</v>
      </c>
      <c r="U45" s="27"/>
      <c r="V45" s="29"/>
    </row>
    <row r="46" spans="2:23" ht="13" x14ac:dyDescent="0.3">
      <c r="B46" s="37" t="s">
        <v>65</v>
      </c>
      <c r="C46" s="37" t="s">
        <v>69</v>
      </c>
      <c r="D46" s="37" t="s">
        <v>66</v>
      </c>
      <c r="E46" s="38"/>
      <c r="F46" s="37">
        <v>48</v>
      </c>
      <c r="G46" s="37">
        <v>40000</v>
      </c>
      <c r="H46" s="37">
        <v>5</v>
      </c>
      <c r="I46" s="39">
        <v>660</v>
      </c>
      <c r="J46" s="36"/>
      <c r="K46" s="40"/>
      <c r="L46" s="36"/>
      <c r="M46" s="11">
        <f t="shared" si="3"/>
        <v>0</v>
      </c>
      <c r="N46" s="35"/>
      <c r="O46" s="35"/>
      <c r="P46" s="36"/>
      <c r="Q46" s="36"/>
      <c r="R46" s="11">
        <f t="shared" si="0"/>
        <v>0</v>
      </c>
      <c r="S46" s="11">
        <f t="shared" si="1"/>
        <v>0</v>
      </c>
      <c r="T46" s="31" t="e">
        <f>S46/$H$74</f>
        <v>#DIV/0!</v>
      </c>
      <c r="U46" s="27"/>
      <c r="V46" s="29"/>
    </row>
    <row r="47" spans="2:23" ht="13" x14ac:dyDescent="0.3">
      <c r="B47" s="37" t="s">
        <v>65</v>
      </c>
      <c r="C47" s="37" t="s">
        <v>69</v>
      </c>
      <c r="D47" s="37" t="s">
        <v>66</v>
      </c>
      <c r="E47" s="38"/>
      <c r="F47" s="37">
        <v>48</v>
      </c>
      <c r="G47" s="37">
        <v>60000</v>
      </c>
      <c r="H47" s="37">
        <v>10</v>
      </c>
      <c r="I47" s="39">
        <v>670</v>
      </c>
      <c r="J47" s="36"/>
      <c r="K47" s="40"/>
      <c r="L47" s="36"/>
      <c r="M47" s="11">
        <f t="shared" si="3"/>
        <v>0</v>
      </c>
      <c r="N47" s="35"/>
      <c r="O47" s="35"/>
      <c r="P47" s="36"/>
      <c r="Q47" s="36"/>
      <c r="R47" s="11">
        <f t="shared" si="0"/>
        <v>0</v>
      </c>
      <c r="S47" s="11">
        <f t="shared" si="1"/>
        <v>0</v>
      </c>
      <c r="T47" s="31" t="e">
        <f t="shared" si="10"/>
        <v>#DIV/0!</v>
      </c>
      <c r="U47" s="27"/>
      <c r="V47" s="29"/>
    </row>
    <row r="48" spans="2:23" ht="13" x14ac:dyDescent="0.3">
      <c r="B48" s="37" t="s">
        <v>65</v>
      </c>
      <c r="C48" s="37" t="s">
        <v>69</v>
      </c>
      <c r="D48" s="37" t="s">
        <v>66</v>
      </c>
      <c r="E48" s="38"/>
      <c r="F48" s="37">
        <v>48</v>
      </c>
      <c r="G48" s="37">
        <v>80000</v>
      </c>
      <c r="H48" s="37">
        <v>10</v>
      </c>
      <c r="I48" s="39">
        <v>690</v>
      </c>
      <c r="J48" s="36"/>
      <c r="K48" s="40"/>
      <c r="L48" s="36"/>
      <c r="M48" s="11">
        <f t="shared" si="3"/>
        <v>0</v>
      </c>
      <c r="N48" s="35"/>
      <c r="O48" s="35"/>
      <c r="P48" s="36"/>
      <c r="Q48" s="36"/>
      <c r="R48" s="11">
        <f t="shared" si="0"/>
        <v>0</v>
      </c>
      <c r="S48" s="11">
        <f t="shared" si="1"/>
        <v>0</v>
      </c>
      <c r="T48" s="31" t="e">
        <f t="shared" si="10"/>
        <v>#DIV/0!</v>
      </c>
      <c r="U48" s="27"/>
      <c r="V48" s="29"/>
    </row>
    <row r="49" spans="2:27" ht="13" x14ac:dyDescent="0.3">
      <c r="B49" s="37" t="s">
        <v>65</v>
      </c>
      <c r="C49" s="37" t="s">
        <v>69</v>
      </c>
      <c r="D49" s="37" t="s">
        <v>66</v>
      </c>
      <c r="E49" s="38"/>
      <c r="F49" s="37">
        <v>48</v>
      </c>
      <c r="G49" s="37">
        <v>100000</v>
      </c>
      <c r="H49" s="37">
        <v>10</v>
      </c>
      <c r="I49" s="39">
        <v>720</v>
      </c>
      <c r="J49" s="36"/>
      <c r="K49" s="40"/>
      <c r="L49" s="36"/>
      <c r="M49" s="11">
        <f t="shared" si="3"/>
        <v>0</v>
      </c>
      <c r="N49" s="35"/>
      <c r="O49" s="35"/>
      <c r="P49" s="36"/>
      <c r="Q49" s="36"/>
      <c r="R49" s="11">
        <f t="shared" si="0"/>
        <v>0</v>
      </c>
      <c r="S49" s="11">
        <f t="shared" si="1"/>
        <v>0</v>
      </c>
      <c r="T49" s="31" t="e">
        <f t="shared" si="10"/>
        <v>#DIV/0!</v>
      </c>
      <c r="U49" s="27"/>
      <c r="V49" s="29"/>
    </row>
    <row r="50" spans="2:27" ht="13" x14ac:dyDescent="0.3">
      <c r="B50" s="37" t="s">
        <v>65</v>
      </c>
      <c r="C50" s="37" t="s">
        <v>69</v>
      </c>
      <c r="D50" s="37" t="s">
        <v>66</v>
      </c>
      <c r="E50" s="38"/>
      <c r="F50" s="37">
        <v>48</v>
      </c>
      <c r="G50" s="37">
        <v>120000</v>
      </c>
      <c r="H50" s="37">
        <v>10</v>
      </c>
      <c r="I50" s="39">
        <v>770</v>
      </c>
      <c r="J50" s="36"/>
      <c r="K50" s="40"/>
      <c r="L50" s="36"/>
      <c r="M50" s="11">
        <f t="shared" si="3"/>
        <v>0</v>
      </c>
      <c r="N50" s="35"/>
      <c r="O50" s="35"/>
      <c r="P50" s="36"/>
      <c r="Q50" s="36"/>
      <c r="R50" s="11">
        <f t="shared" si="0"/>
        <v>0</v>
      </c>
      <c r="S50" s="11">
        <f t="shared" si="1"/>
        <v>0</v>
      </c>
      <c r="T50" s="31" t="e">
        <f t="shared" si="10"/>
        <v>#DIV/0!</v>
      </c>
      <c r="U50" s="27"/>
      <c r="V50" s="29"/>
    </row>
    <row r="51" spans="2:27" ht="13" x14ac:dyDescent="0.3">
      <c r="B51" s="37" t="s">
        <v>65</v>
      </c>
      <c r="C51" s="37" t="s">
        <v>69</v>
      </c>
      <c r="D51" s="37" t="s">
        <v>66</v>
      </c>
      <c r="E51" s="38"/>
      <c r="F51" s="37">
        <v>60</v>
      </c>
      <c r="G51" s="37">
        <v>50000</v>
      </c>
      <c r="H51" s="37">
        <v>10</v>
      </c>
      <c r="I51" s="39">
        <v>640</v>
      </c>
      <c r="J51" s="36"/>
      <c r="K51" s="40"/>
      <c r="L51" s="36"/>
      <c r="M51" s="11">
        <f t="shared" si="3"/>
        <v>0</v>
      </c>
      <c r="N51" s="35"/>
      <c r="O51" s="35"/>
      <c r="P51" s="36"/>
      <c r="Q51" s="36"/>
      <c r="R51" s="11">
        <f t="shared" si="0"/>
        <v>0</v>
      </c>
      <c r="S51" s="11">
        <f t="shared" si="1"/>
        <v>0</v>
      </c>
      <c r="T51" s="31" t="e">
        <f t="shared" si="10"/>
        <v>#DIV/0!</v>
      </c>
      <c r="U51" s="27"/>
      <c r="V51" s="29"/>
    </row>
    <row r="52" spans="2:27" ht="13" x14ac:dyDescent="0.3">
      <c r="B52" s="37" t="s">
        <v>65</v>
      </c>
      <c r="C52" s="37" t="s">
        <v>69</v>
      </c>
      <c r="D52" s="37" t="s">
        <v>66</v>
      </c>
      <c r="E52" s="38"/>
      <c r="F52" s="37">
        <v>60</v>
      </c>
      <c r="G52" s="37">
        <v>75000</v>
      </c>
      <c r="H52" s="37">
        <v>10</v>
      </c>
      <c r="I52" s="39">
        <v>650</v>
      </c>
      <c r="J52" s="36"/>
      <c r="K52" s="40"/>
      <c r="L52" s="36"/>
      <c r="M52" s="11">
        <f t="shared" si="3"/>
        <v>0</v>
      </c>
      <c r="N52" s="35"/>
      <c r="O52" s="35"/>
      <c r="P52" s="36"/>
      <c r="Q52" s="36"/>
      <c r="R52" s="11">
        <f t="shared" si="0"/>
        <v>0</v>
      </c>
      <c r="S52" s="11">
        <f t="shared" si="1"/>
        <v>0</v>
      </c>
      <c r="T52" s="31" t="e">
        <f t="shared" si="10"/>
        <v>#DIV/0!</v>
      </c>
      <c r="U52" s="27"/>
      <c r="V52" s="29"/>
    </row>
    <row r="53" spans="2:27" ht="13" x14ac:dyDescent="0.3">
      <c r="B53" s="37" t="s">
        <v>65</v>
      </c>
      <c r="C53" s="37" t="s">
        <v>69</v>
      </c>
      <c r="D53" s="37" t="s">
        <v>66</v>
      </c>
      <c r="E53" s="38"/>
      <c r="F53" s="37">
        <v>60</v>
      </c>
      <c r="G53" s="37">
        <v>100000</v>
      </c>
      <c r="H53" s="37">
        <v>10</v>
      </c>
      <c r="I53" s="39">
        <v>695</v>
      </c>
      <c r="J53" s="36"/>
      <c r="K53" s="40"/>
      <c r="L53" s="36"/>
      <c r="M53" s="11">
        <f t="shared" si="3"/>
        <v>0</v>
      </c>
      <c r="N53" s="35"/>
      <c r="O53" s="35"/>
      <c r="P53" s="36"/>
      <c r="Q53" s="36"/>
      <c r="R53" s="11">
        <f t="shared" si="0"/>
        <v>0</v>
      </c>
      <c r="S53" s="11">
        <f t="shared" si="1"/>
        <v>0</v>
      </c>
      <c r="T53" s="31" t="e">
        <f t="shared" si="10"/>
        <v>#DIV/0!</v>
      </c>
      <c r="U53" s="27"/>
      <c r="V53" s="29"/>
    </row>
    <row r="54" spans="2:27" ht="13" x14ac:dyDescent="0.3">
      <c r="B54" s="37" t="s">
        <v>65</v>
      </c>
      <c r="C54" s="37" t="s">
        <v>69</v>
      </c>
      <c r="D54" s="37" t="s">
        <v>66</v>
      </c>
      <c r="E54" s="38"/>
      <c r="F54" s="37">
        <v>60</v>
      </c>
      <c r="G54" s="37">
        <v>125000</v>
      </c>
      <c r="H54" s="37">
        <v>10</v>
      </c>
      <c r="I54" s="39">
        <v>755</v>
      </c>
      <c r="J54" s="36"/>
      <c r="K54" s="40"/>
      <c r="L54" s="36"/>
      <c r="M54" s="11">
        <f t="shared" si="3"/>
        <v>0</v>
      </c>
      <c r="N54" s="35"/>
      <c r="O54" s="35"/>
      <c r="P54" s="36"/>
      <c r="Q54" s="36"/>
      <c r="R54" s="11">
        <f t="shared" si="0"/>
        <v>0</v>
      </c>
      <c r="S54" s="11">
        <f t="shared" si="1"/>
        <v>0</v>
      </c>
      <c r="T54" s="31" t="e">
        <f t="shared" si="10"/>
        <v>#DIV/0!</v>
      </c>
      <c r="U54" s="27"/>
      <c r="V54" s="29"/>
    </row>
    <row r="55" spans="2:27" ht="13" x14ac:dyDescent="0.35">
      <c r="B55" s="12" t="s">
        <v>2</v>
      </c>
      <c r="C55" s="12"/>
      <c r="D55" s="12"/>
      <c r="E55" s="12"/>
      <c r="F55" s="12"/>
      <c r="G55" s="12"/>
      <c r="H55" s="12"/>
      <c r="I55" s="13">
        <f>+SUMPRODUCT(F43:F54,H43:H54,I43:I54)</f>
        <v>3575400</v>
      </c>
      <c r="J55" s="13">
        <f>+SUMPRODUCT(J43:J54,F43:F54,H43:H54)</f>
        <v>0</v>
      </c>
      <c r="K55" s="13"/>
      <c r="L55" s="13"/>
      <c r="M55" s="13"/>
      <c r="N55" s="13"/>
      <c r="O55" s="13"/>
      <c r="P55" s="13"/>
      <c r="Q55" s="13"/>
      <c r="R55" s="14">
        <f>SUM(R43:R54)</f>
        <v>0</v>
      </c>
      <c r="S55" s="15">
        <f>SUM(S43:S54)</f>
        <v>0</v>
      </c>
      <c r="T55" s="16" t="e">
        <f>S55/$H$74</f>
        <v>#DIV/0!</v>
      </c>
      <c r="U55" s="105"/>
      <c r="V55" s="105"/>
      <c r="W55" s="8"/>
    </row>
    <row r="56" spans="2:27" ht="13" x14ac:dyDescent="0.35">
      <c r="B56" s="52" t="s">
        <v>2</v>
      </c>
      <c r="C56" s="52"/>
      <c r="D56" s="52"/>
      <c r="E56" s="52"/>
      <c r="F56" s="52"/>
      <c r="G56" s="52"/>
      <c r="H56" s="52"/>
      <c r="I56" s="51">
        <f>+I55+I42+I29+I16</f>
        <v>13530000</v>
      </c>
      <c r="W56" s="8"/>
    </row>
    <row r="57" spans="2:27" x14ac:dyDescent="0.35">
      <c r="J57" s="32"/>
      <c r="W57" s="8"/>
    </row>
    <row r="60" spans="2:27" ht="22.75" customHeight="1" x14ac:dyDescent="0.35">
      <c r="B60" s="98" t="s">
        <v>14</v>
      </c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</row>
    <row r="61" spans="2:27" ht="13" x14ac:dyDescent="0.35">
      <c r="B61" s="9" t="s">
        <v>6</v>
      </c>
      <c r="C61" s="9"/>
      <c r="D61" s="9"/>
      <c r="E61" s="9"/>
      <c r="F61" s="9"/>
      <c r="G61" s="9"/>
      <c r="H61" s="9" t="s">
        <v>1</v>
      </c>
      <c r="I61" s="9" t="s">
        <v>4</v>
      </c>
      <c r="J61" s="100" t="s">
        <v>7</v>
      </c>
      <c r="K61" s="101"/>
      <c r="L61" s="101"/>
      <c r="M61" s="101"/>
      <c r="N61" s="101"/>
      <c r="O61" s="101"/>
      <c r="P61" s="101"/>
      <c r="Q61" s="101"/>
      <c r="R61" s="102"/>
      <c r="S61" s="103"/>
      <c r="T61" s="104"/>
      <c r="U61" s="104"/>
      <c r="V61" s="104"/>
      <c r="W61" s="104"/>
      <c r="X61" s="104"/>
      <c r="Y61" s="104"/>
      <c r="Z61" s="104"/>
      <c r="AA61" s="104"/>
    </row>
    <row r="62" spans="2:27" ht="13" x14ac:dyDescent="0.35">
      <c r="B62" s="7" t="s">
        <v>5</v>
      </c>
      <c r="C62" s="7"/>
      <c r="D62" s="7"/>
      <c r="E62" s="7"/>
      <c r="F62" s="7"/>
      <c r="G62" s="7"/>
      <c r="H62" s="10"/>
      <c r="I62" s="17" t="e">
        <f t="shared" ref="I62:I69" si="11">H62/$H$74</f>
        <v>#DIV/0!</v>
      </c>
      <c r="J62" s="27"/>
      <c r="K62" s="28"/>
      <c r="L62" s="28"/>
      <c r="M62" s="28"/>
      <c r="N62" s="28"/>
      <c r="O62" s="28"/>
      <c r="P62" s="28"/>
      <c r="Q62" s="28"/>
      <c r="R62" s="29"/>
    </row>
    <row r="63" spans="2:27" ht="26" x14ac:dyDescent="0.35">
      <c r="B63" s="7" t="s">
        <v>25</v>
      </c>
      <c r="C63" s="7"/>
      <c r="D63" s="7"/>
      <c r="E63" s="7"/>
      <c r="F63" s="7"/>
      <c r="G63" s="7"/>
      <c r="H63" s="10"/>
      <c r="I63" s="17" t="e">
        <f t="shared" si="11"/>
        <v>#DIV/0!</v>
      </c>
      <c r="J63" s="27"/>
      <c r="K63" s="28"/>
      <c r="L63" s="28"/>
      <c r="M63" s="28"/>
      <c r="N63" s="28"/>
      <c r="O63" s="28"/>
      <c r="P63" s="28"/>
      <c r="Q63" s="28"/>
      <c r="R63" s="29"/>
    </row>
    <row r="64" spans="2:27" ht="26" x14ac:dyDescent="0.35">
      <c r="B64" s="7" t="s">
        <v>26</v>
      </c>
      <c r="C64" s="7"/>
      <c r="D64" s="7"/>
      <c r="E64" s="7"/>
      <c r="F64" s="7"/>
      <c r="G64" s="7"/>
      <c r="H64" s="10"/>
      <c r="I64" s="17" t="e">
        <f t="shared" si="11"/>
        <v>#DIV/0!</v>
      </c>
      <c r="J64" s="27"/>
      <c r="K64" s="28"/>
      <c r="L64" s="28"/>
      <c r="M64" s="28"/>
      <c r="N64" s="28"/>
      <c r="O64" s="28"/>
      <c r="P64" s="28"/>
      <c r="Q64" s="28"/>
      <c r="R64" s="29"/>
    </row>
    <row r="65" spans="2:18" ht="26" x14ac:dyDescent="0.35">
      <c r="B65" s="7" t="s">
        <v>27</v>
      </c>
      <c r="C65" s="7"/>
      <c r="D65" s="7"/>
      <c r="E65" s="7"/>
      <c r="F65" s="7"/>
      <c r="G65" s="7"/>
      <c r="H65" s="10"/>
      <c r="I65" s="17" t="e">
        <f t="shared" si="11"/>
        <v>#DIV/0!</v>
      </c>
      <c r="J65" s="27"/>
      <c r="K65" s="28"/>
      <c r="L65" s="28"/>
      <c r="M65" s="28"/>
      <c r="N65" s="28"/>
      <c r="O65" s="28"/>
      <c r="P65" s="28"/>
      <c r="Q65" s="28"/>
      <c r="R65" s="29"/>
    </row>
    <row r="66" spans="2:18" ht="13" x14ac:dyDescent="0.35">
      <c r="B66" s="7" t="s">
        <v>29</v>
      </c>
      <c r="C66" s="7"/>
      <c r="D66" s="7"/>
      <c r="E66" s="7"/>
      <c r="F66" s="7"/>
      <c r="G66" s="7"/>
      <c r="H66" s="10"/>
      <c r="I66" s="17" t="e">
        <f t="shared" si="11"/>
        <v>#DIV/0!</v>
      </c>
      <c r="J66" s="27"/>
      <c r="K66" s="28"/>
      <c r="L66" s="28"/>
      <c r="M66" s="28"/>
      <c r="N66" s="28"/>
      <c r="O66" s="28"/>
      <c r="P66" s="28"/>
      <c r="Q66" s="28"/>
      <c r="R66" s="29"/>
    </row>
    <row r="67" spans="2:18" ht="13" x14ac:dyDescent="0.35">
      <c r="B67" s="7" t="s">
        <v>28</v>
      </c>
      <c r="C67" s="7"/>
      <c r="D67" s="7"/>
      <c r="E67" s="7"/>
      <c r="F67" s="7"/>
      <c r="G67" s="7"/>
      <c r="H67" s="10"/>
      <c r="I67" s="17" t="e">
        <f t="shared" si="11"/>
        <v>#DIV/0!</v>
      </c>
      <c r="J67" s="27"/>
      <c r="K67" s="28"/>
      <c r="L67" s="28"/>
      <c r="M67" s="28"/>
      <c r="N67" s="28"/>
      <c r="O67" s="28"/>
      <c r="P67" s="28"/>
      <c r="Q67" s="28"/>
      <c r="R67" s="29"/>
    </row>
    <row r="68" spans="2:18" ht="39" x14ac:dyDescent="0.35">
      <c r="B68" s="7" t="s">
        <v>36</v>
      </c>
      <c r="C68" s="7"/>
      <c r="D68" s="7"/>
      <c r="E68" s="7"/>
      <c r="F68" s="7"/>
      <c r="G68" s="7"/>
      <c r="H68" s="10"/>
      <c r="I68" s="17" t="e">
        <f t="shared" si="11"/>
        <v>#DIV/0!</v>
      </c>
      <c r="J68" s="27"/>
      <c r="K68" s="28"/>
      <c r="L68" s="28"/>
      <c r="M68" s="28"/>
      <c r="N68" s="28"/>
      <c r="O68" s="28"/>
      <c r="P68" s="28"/>
      <c r="Q68" s="28"/>
      <c r="R68" s="29"/>
    </row>
    <row r="69" spans="2:18" ht="13" x14ac:dyDescent="0.35">
      <c r="B69" s="12" t="s">
        <v>2</v>
      </c>
      <c r="C69" s="12"/>
      <c r="D69" s="12"/>
      <c r="E69" s="12"/>
      <c r="F69" s="12"/>
      <c r="G69" s="12"/>
      <c r="H69" s="19">
        <f>SUM(H62:H68)</f>
        <v>0</v>
      </c>
      <c r="I69" s="18" t="e">
        <f t="shared" si="11"/>
        <v>#DIV/0!</v>
      </c>
      <c r="J69" s="90"/>
      <c r="K69" s="91"/>
      <c r="L69" s="91"/>
      <c r="M69" s="91"/>
      <c r="N69" s="91"/>
      <c r="O69" s="91"/>
      <c r="P69" s="91"/>
      <c r="Q69" s="91"/>
      <c r="R69" s="92"/>
    </row>
    <row r="72" spans="2:18" ht="22.75" customHeight="1" x14ac:dyDescent="0.35">
      <c r="B72" s="93" t="s">
        <v>8</v>
      </c>
      <c r="C72" s="93"/>
      <c r="D72" s="93"/>
      <c r="E72" s="93"/>
      <c r="F72" s="93"/>
      <c r="G72" s="93"/>
      <c r="H72" s="93"/>
      <c r="I72" s="93"/>
    </row>
    <row r="73" spans="2:18" ht="29" x14ac:dyDescent="0.35">
      <c r="B73" s="20" t="s">
        <v>9</v>
      </c>
      <c r="C73" s="20"/>
      <c r="D73" s="20"/>
      <c r="E73" s="20"/>
      <c r="F73" s="20"/>
      <c r="G73" s="26"/>
      <c r="H73" s="21">
        <f>R55+R42+R29+R16</f>
        <v>0</v>
      </c>
      <c r="I73" s="22"/>
    </row>
    <row r="74" spans="2:18" ht="29" x14ac:dyDescent="0.35">
      <c r="B74" s="20" t="s">
        <v>10</v>
      </c>
      <c r="C74" s="20"/>
      <c r="D74" s="20"/>
      <c r="E74" s="20"/>
      <c r="F74" s="20"/>
      <c r="G74" s="25"/>
      <c r="H74" s="21">
        <f>S55+S42+S29+S16+H69</f>
        <v>0</v>
      </c>
      <c r="I74" s="30" t="e">
        <f>H74/$H$73</f>
        <v>#DIV/0!</v>
      </c>
    </row>
    <row r="75" spans="2:18" ht="29" x14ac:dyDescent="0.35">
      <c r="B75" s="20" t="s">
        <v>11</v>
      </c>
      <c r="C75" s="20"/>
      <c r="D75" s="20"/>
      <c r="E75" s="20"/>
      <c r="F75" s="20"/>
      <c r="G75" s="20"/>
      <c r="H75" s="21">
        <f>H73-H74</f>
        <v>0</v>
      </c>
      <c r="I75" s="23" t="e">
        <f>H75/$H$73</f>
        <v>#DIV/0!</v>
      </c>
    </row>
    <row r="76" spans="2:18" ht="14.5" x14ac:dyDescent="0.35">
      <c r="B76" s="24"/>
      <c r="C76" s="24"/>
      <c r="D76" s="24"/>
      <c r="E76" s="24"/>
      <c r="F76" s="24"/>
      <c r="G76" s="24"/>
      <c r="H76" s="24"/>
      <c r="I76" s="24"/>
    </row>
  </sheetData>
  <mergeCells count="12">
    <mergeCell ref="B72:I72"/>
    <mergeCell ref="B1:V1"/>
    <mergeCell ref="B2:V2"/>
    <mergeCell ref="U3:V3"/>
    <mergeCell ref="U16:V16"/>
    <mergeCell ref="U29:V29"/>
    <mergeCell ref="U42:V42"/>
    <mergeCell ref="U55:V55"/>
    <mergeCell ref="B60:R60"/>
    <mergeCell ref="J61:R61"/>
    <mergeCell ref="S61:AA61"/>
    <mergeCell ref="J69:R69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2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21A1F-F0B5-4EAF-BC5E-FB48FDC5F3E9}">
  <sheetPr>
    <tabColor rgb="FF92D050"/>
    <pageSetUpPr fitToPage="1"/>
  </sheetPr>
  <dimension ref="B1:AA50"/>
  <sheetViews>
    <sheetView tabSelected="1" topLeftCell="A22" zoomScale="85" zoomScaleNormal="85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23.7265625" style="1" bestFit="1" customWidth="1"/>
    <col min="4" max="4" width="19.8164062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94" t="s">
        <v>73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3" ht="22.75" customHeight="1" x14ac:dyDescent="0.35">
      <c r="B2" s="95" t="s">
        <v>16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3" ht="91" x14ac:dyDescent="0.35">
      <c r="B3" s="9" t="s">
        <v>40</v>
      </c>
      <c r="C3" s="9" t="s">
        <v>43</v>
      </c>
      <c r="D3" s="9" t="s">
        <v>44</v>
      </c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3" ht="13" x14ac:dyDescent="0.3">
      <c r="B4" s="37" t="s">
        <v>72</v>
      </c>
      <c r="C4" s="37" t="s">
        <v>74</v>
      </c>
      <c r="D4" s="42" t="s">
        <v>75</v>
      </c>
      <c r="E4" s="38"/>
      <c r="F4" s="37">
        <v>36</v>
      </c>
      <c r="G4" s="47">
        <v>60000</v>
      </c>
      <c r="H4" s="37">
        <v>5</v>
      </c>
      <c r="I4" s="39">
        <v>770</v>
      </c>
      <c r="J4" s="36"/>
      <c r="K4" s="40"/>
      <c r="L4" s="36"/>
      <c r="M4" s="11">
        <f>+(K4-L4)</f>
        <v>0</v>
      </c>
      <c r="N4" s="35"/>
      <c r="O4" s="35"/>
      <c r="P4" s="36"/>
      <c r="Q4" s="36"/>
      <c r="R4" s="11">
        <f t="shared" ref="R4:R28" si="0">+J4*F4*H4</f>
        <v>0</v>
      </c>
      <c r="S4" s="11">
        <f t="shared" ref="S4:S28" si="1">+(M4+(P4+Q4+O4)*F4)*H4</f>
        <v>0</v>
      </c>
      <c r="T4" s="31" t="e">
        <f t="shared" ref="T4:T29" si="2">S4/$H$48</f>
        <v>#DIV/0!</v>
      </c>
      <c r="U4" s="27"/>
      <c r="V4" s="29"/>
    </row>
    <row r="5" spans="2:23" ht="13" x14ac:dyDescent="0.3">
      <c r="B5" s="37" t="s">
        <v>72</v>
      </c>
      <c r="C5" s="37" t="s">
        <v>74</v>
      </c>
      <c r="D5" s="42" t="s">
        <v>75</v>
      </c>
      <c r="E5" s="38"/>
      <c r="F5" s="37">
        <v>36</v>
      </c>
      <c r="G5" s="47">
        <v>90000</v>
      </c>
      <c r="H5" s="37">
        <v>5</v>
      </c>
      <c r="I5" s="39">
        <v>840</v>
      </c>
      <c r="J5" s="36"/>
      <c r="K5" s="40"/>
      <c r="L5" s="36"/>
      <c r="M5" s="11">
        <f>+(K5-L5)</f>
        <v>0</v>
      </c>
      <c r="N5" s="35"/>
      <c r="O5" s="35"/>
      <c r="P5" s="36"/>
      <c r="Q5" s="36"/>
      <c r="R5" s="11">
        <f t="shared" si="0"/>
        <v>0</v>
      </c>
      <c r="S5" s="11">
        <f t="shared" si="1"/>
        <v>0</v>
      </c>
      <c r="T5" s="31" t="e">
        <f t="shared" si="2"/>
        <v>#DIV/0!</v>
      </c>
      <c r="U5" s="27"/>
      <c r="V5" s="29"/>
    </row>
    <row r="6" spans="2:23" ht="13" x14ac:dyDescent="0.3">
      <c r="B6" s="37" t="s">
        <v>72</v>
      </c>
      <c r="C6" s="37" t="s">
        <v>74</v>
      </c>
      <c r="D6" s="42" t="s">
        <v>75</v>
      </c>
      <c r="E6" s="38"/>
      <c r="F6" s="37">
        <v>36</v>
      </c>
      <c r="G6" s="47">
        <v>120000</v>
      </c>
      <c r="H6" s="37">
        <v>5</v>
      </c>
      <c r="I6" s="39">
        <v>910</v>
      </c>
      <c r="J6" s="36"/>
      <c r="K6" s="40"/>
      <c r="L6" s="36"/>
      <c r="M6" s="11">
        <f t="shared" ref="M6:M28" si="3">+(K6-L6)</f>
        <v>0</v>
      </c>
      <c r="N6" s="35"/>
      <c r="O6" s="35"/>
      <c r="P6" s="36"/>
      <c r="Q6" s="36"/>
      <c r="R6" s="11">
        <f t="shared" si="0"/>
        <v>0</v>
      </c>
      <c r="S6" s="11">
        <f t="shared" si="1"/>
        <v>0</v>
      </c>
      <c r="T6" s="31" t="e">
        <f t="shared" si="2"/>
        <v>#DIV/0!</v>
      </c>
      <c r="U6" s="27"/>
      <c r="V6" s="29"/>
    </row>
    <row r="7" spans="2:23" ht="13" x14ac:dyDescent="0.3">
      <c r="B7" s="37" t="s">
        <v>72</v>
      </c>
      <c r="C7" s="37" t="s">
        <v>74</v>
      </c>
      <c r="D7" s="42" t="s">
        <v>75</v>
      </c>
      <c r="E7" s="38"/>
      <c r="F7" s="37">
        <v>48</v>
      </c>
      <c r="G7" s="47">
        <v>40000</v>
      </c>
      <c r="H7" s="37">
        <v>5</v>
      </c>
      <c r="I7" s="39">
        <v>740</v>
      </c>
      <c r="J7" s="36"/>
      <c r="K7" s="40"/>
      <c r="L7" s="36"/>
      <c r="M7" s="11">
        <f t="shared" si="3"/>
        <v>0</v>
      </c>
      <c r="N7" s="35"/>
      <c r="O7" s="35"/>
      <c r="P7" s="36"/>
      <c r="Q7" s="36"/>
      <c r="R7" s="11">
        <f t="shared" si="0"/>
        <v>0</v>
      </c>
      <c r="S7" s="11">
        <f t="shared" si="1"/>
        <v>0</v>
      </c>
      <c r="T7" s="31" t="e">
        <f t="shared" si="2"/>
        <v>#DIV/0!</v>
      </c>
      <c r="U7" s="27"/>
      <c r="V7" s="29"/>
    </row>
    <row r="8" spans="2:23" ht="13" x14ac:dyDescent="0.3">
      <c r="B8" s="37" t="s">
        <v>72</v>
      </c>
      <c r="C8" s="37" t="s">
        <v>74</v>
      </c>
      <c r="D8" s="42" t="s">
        <v>75</v>
      </c>
      <c r="E8" s="38"/>
      <c r="F8" s="37">
        <v>48</v>
      </c>
      <c r="G8" s="47">
        <v>60000</v>
      </c>
      <c r="H8" s="37">
        <v>10</v>
      </c>
      <c r="I8" s="39">
        <v>750</v>
      </c>
      <c r="J8" s="36"/>
      <c r="K8" s="40"/>
      <c r="L8" s="36"/>
      <c r="M8" s="11">
        <f t="shared" si="3"/>
        <v>0</v>
      </c>
      <c r="N8" s="35"/>
      <c r="O8" s="35"/>
      <c r="P8" s="36"/>
      <c r="Q8" s="36"/>
      <c r="R8" s="11">
        <f t="shared" si="0"/>
        <v>0</v>
      </c>
      <c r="S8" s="11">
        <f t="shared" si="1"/>
        <v>0</v>
      </c>
      <c r="T8" s="31" t="e">
        <f t="shared" si="2"/>
        <v>#DIV/0!</v>
      </c>
      <c r="U8" s="27"/>
      <c r="V8" s="29"/>
    </row>
    <row r="9" spans="2:23" ht="13" x14ac:dyDescent="0.3">
      <c r="B9" s="37" t="s">
        <v>72</v>
      </c>
      <c r="C9" s="37" t="s">
        <v>74</v>
      </c>
      <c r="D9" s="42" t="s">
        <v>75</v>
      </c>
      <c r="E9" s="38"/>
      <c r="F9" s="37">
        <v>48</v>
      </c>
      <c r="G9" s="47">
        <v>80000</v>
      </c>
      <c r="H9" s="37">
        <v>10</v>
      </c>
      <c r="I9" s="39">
        <v>770</v>
      </c>
      <c r="J9" s="36"/>
      <c r="K9" s="40"/>
      <c r="L9" s="36"/>
      <c r="M9" s="11">
        <f t="shared" si="3"/>
        <v>0</v>
      </c>
      <c r="N9" s="35"/>
      <c r="O9" s="35"/>
      <c r="P9" s="36"/>
      <c r="Q9" s="36"/>
      <c r="R9" s="11">
        <f t="shared" si="0"/>
        <v>0</v>
      </c>
      <c r="S9" s="11">
        <f t="shared" si="1"/>
        <v>0</v>
      </c>
      <c r="T9" s="31" t="e">
        <f t="shared" si="2"/>
        <v>#DIV/0!</v>
      </c>
      <c r="U9" s="27"/>
      <c r="V9" s="29"/>
    </row>
    <row r="10" spans="2:23" ht="13" x14ac:dyDescent="0.3">
      <c r="B10" s="37" t="s">
        <v>72</v>
      </c>
      <c r="C10" s="37" t="s">
        <v>74</v>
      </c>
      <c r="D10" s="42" t="s">
        <v>75</v>
      </c>
      <c r="E10" s="38"/>
      <c r="F10" s="37">
        <v>48</v>
      </c>
      <c r="G10" s="47">
        <v>100000</v>
      </c>
      <c r="H10" s="37">
        <v>10</v>
      </c>
      <c r="I10" s="39">
        <v>810</v>
      </c>
      <c r="J10" s="36"/>
      <c r="K10" s="40"/>
      <c r="L10" s="36"/>
      <c r="M10" s="11">
        <f t="shared" si="3"/>
        <v>0</v>
      </c>
      <c r="N10" s="35"/>
      <c r="O10" s="35"/>
      <c r="P10" s="36"/>
      <c r="Q10" s="36"/>
      <c r="R10" s="11">
        <f t="shared" si="0"/>
        <v>0</v>
      </c>
      <c r="S10" s="11">
        <f t="shared" si="1"/>
        <v>0</v>
      </c>
      <c r="T10" s="31" t="e">
        <f t="shared" si="2"/>
        <v>#DIV/0!</v>
      </c>
      <c r="U10" s="27"/>
      <c r="V10" s="29"/>
    </row>
    <row r="11" spans="2:23" ht="13" x14ac:dyDescent="0.3">
      <c r="B11" s="37" t="s">
        <v>72</v>
      </c>
      <c r="C11" s="37" t="s">
        <v>74</v>
      </c>
      <c r="D11" s="42" t="s">
        <v>75</v>
      </c>
      <c r="E11" s="38"/>
      <c r="F11" s="37">
        <v>48</v>
      </c>
      <c r="G11" s="47">
        <v>120000</v>
      </c>
      <c r="H11" s="37">
        <v>10</v>
      </c>
      <c r="I11" s="39">
        <v>870</v>
      </c>
      <c r="J11" s="36"/>
      <c r="K11" s="40"/>
      <c r="L11" s="36"/>
      <c r="M11" s="11">
        <f t="shared" si="3"/>
        <v>0</v>
      </c>
      <c r="N11" s="35"/>
      <c r="O11" s="35"/>
      <c r="P11" s="36"/>
      <c r="Q11" s="36"/>
      <c r="R11" s="11">
        <f t="shared" si="0"/>
        <v>0</v>
      </c>
      <c r="S11" s="11">
        <f t="shared" si="1"/>
        <v>0</v>
      </c>
      <c r="T11" s="31" t="e">
        <f t="shared" si="2"/>
        <v>#DIV/0!</v>
      </c>
      <c r="U11" s="27"/>
      <c r="V11" s="29"/>
    </row>
    <row r="12" spans="2:23" ht="13" x14ac:dyDescent="0.3">
      <c r="B12" s="37" t="s">
        <v>72</v>
      </c>
      <c r="C12" s="37" t="s">
        <v>74</v>
      </c>
      <c r="D12" s="42" t="s">
        <v>75</v>
      </c>
      <c r="E12" s="38"/>
      <c r="F12" s="37">
        <v>60</v>
      </c>
      <c r="G12" s="47">
        <v>50000</v>
      </c>
      <c r="H12" s="37">
        <v>10</v>
      </c>
      <c r="I12" s="39">
        <v>720</v>
      </c>
      <c r="J12" s="36"/>
      <c r="K12" s="40"/>
      <c r="L12" s="36"/>
      <c r="M12" s="11">
        <f t="shared" si="3"/>
        <v>0</v>
      </c>
      <c r="N12" s="35"/>
      <c r="O12" s="35"/>
      <c r="P12" s="36"/>
      <c r="Q12" s="36"/>
      <c r="R12" s="11">
        <f t="shared" si="0"/>
        <v>0</v>
      </c>
      <c r="S12" s="11">
        <f t="shared" si="1"/>
        <v>0</v>
      </c>
      <c r="T12" s="31" t="e">
        <f t="shared" si="2"/>
        <v>#DIV/0!</v>
      </c>
      <c r="U12" s="27"/>
      <c r="V12" s="29"/>
    </row>
    <row r="13" spans="2:23" ht="13" x14ac:dyDescent="0.3">
      <c r="B13" s="37" t="s">
        <v>72</v>
      </c>
      <c r="C13" s="37" t="s">
        <v>74</v>
      </c>
      <c r="D13" s="42" t="s">
        <v>75</v>
      </c>
      <c r="E13" s="38"/>
      <c r="F13" s="37">
        <v>60</v>
      </c>
      <c r="G13" s="47">
        <v>75000</v>
      </c>
      <c r="H13" s="37">
        <v>10</v>
      </c>
      <c r="I13" s="39">
        <v>730</v>
      </c>
      <c r="J13" s="36"/>
      <c r="K13" s="40"/>
      <c r="L13" s="36"/>
      <c r="M13" s="11">
        <f t="shared" si="3"/>
        <v>0</v>
      </c>
      <c r="N13" s="35"/>
      <c r="O13" s="35"/>
      <c r="P13" s="36"/>
      <c r="Q13" s="36"/>
      <c r="R13" s="11">
        <f t="shared" si="0"/>
        <v>0</v>
      </c>
      <c r="S13" s="11">
        <f t="shared" si="1"/>
        <v>0</v>
      </c>
      <c r="T13" s="31" t="e">
        <f t="shared" si="2"/>
        <v>#DIV/0!</v>
      </c>
      <c r="U13" s="27"/>
      <c r="V13" s="29"/>
    </row>
    <row r="14" spans="2:23" ht="13" x14ac:dyDescent="0.3">
      <c r="B14" s="37" t="s">
        <v>72</v>
      </c>
      <c r="C14" s="37" t="s">
        <v>74</v>
      </c>
      <c r="D14" s="42" t="s">
        <v>75</v>
      </c>
      <c r="E14" s="38"/>
      <c r="F14" s="37">
        <v>60</v>
      </c>
      <c r="G14" s="47">
        <v>100000</v>
      </c>
      <c r="H14" s="37">
        <v>10</v>
      </c>
      <c r="I14" s="39">
        <v>775</v>
      </c>
      <c r="J14" s="36"/>
      <c r="K14" s="40"/>
      <c r="L14" s="36"/>
      <c r="M14" s="11">
        <f t="shared" si="3"/>
        <v>0</v>
      </c>
      <c r="N14" s="35"/>
      <c r="O14" s="35"/>
      <c r="P14" s="36"/>
      <c r="Q14" s="36"/>
      <c r="R14" s="11">
        <f t="shared" si="0"/>
        <v>0</v>
      </c>
      <c r="S14" s="11">
        <f t="shared" si="1"/>
        <v>0</v>
      </c>
      <c r="T14" s="31" t="e">
        <f t="shared" si="2"/>
        <v>#DIV/0!</v>
      </c>
      <c r="U14" s="27"/>
      <c r="V14" s="29"/>
    </row>
    <row r="15" spans="2:23" ht="13" x14ac:dyDescent="0.3">
      <c r="B15" s="37" t="s">
        <v>72</v>
      </c>
      <c r="C15" s="37" t="s">
        <v>74</v>
      </c>
      <c r="D15" s="42" t="s">
        <v>75</v>
      </c>
      <c r="E15" s="38"/>
      <c r="F15" s="37">
        <v>60</v>
      </c>
      <c r="G15" s="47">
        <v>125000</v>
      </c>
      <c r="H15" s="37">
        <v>10</v>
      </c>
      <c r="I15" s="39">
        <v>845</v>
      </c>
      <c r="J15" s="36"/>
      <c r="K15" s="40"/>
      <c r="L15" s="36"/>
      <c r="M15" s="11">
        <f t="shared" si="3"/>
        <v>0</v>
      </c>
      <c r="N15" s="35"/>
      <c r="O15" s="35"/>
      <c r="P15" s="36"/>
      <c r="Q15" s="36"/>
      <c r="R15" s="11">
        <f t="shared" si="0"/>
        <v>0</v>
      </c>
      <c r="S15" s="11">
        <f>+(M15+(P15+Q15+O15)*F15)*H15</f>
        <v>0</v>
      </c>
      <c r="T15" s="31" t="e">
        <f t="shared" si="2"/>
        <v>#DIV/0!</v>
      </c>
      <c r="U15" s="27"/>
      <c r="V15" s="29"/>
    </row>
    <row r="16" spans="2:23" ht="13" x14ac:dyDescent="0.35">
      <c r="B16" s="12" t="s">
        <v>2</v>
      </c>
      <c r="C16" s="12"/>
      <c r="D16" s="12"/>
      <c r="E16" s="12"/>
      <c r="F16" s="12"/>
      <c r="G16" s="48"/>
      <c r="H16" s="12"/>
      <c r="I16" s="13">
        <f>+SUMPRODUCT(F4:F15,H4:H15,I4:I15)</f>
        <v>4009200</v>
      </c>
      <c r="J16" s="13">
        <f>+SUMPRODUCT(F4:F15,H4:H15,J4:J15)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 t="shared" si="2"/>
        <v>#DIV/0!</v>
      </c>
      <c r="U16" s="105"/>
      <c r="V16" s="105"/>
      <c r="W16" s="8"/>
    </row>
    <row r="17" spans="2:23" ht="13" x14ac:dyDescent="0.3">
      <c r="B17" s="37" t="s">
        <v>77</v>
      </c>
      <c r="C17" s="37" t="s">
        <v>76</v>
      </c>
      <c r="D17" s="42" t="s">
        <v>75</v>
      </c>
      <c r="E17" s="38"/>
      <c r="F17" s="37">
        <v>36</v>
      </c>
      <c r="G17" s="47">
        <v>60000</v>
      </c>
      <c r="H17" s="37">
        <v>5</v>
      </c>
      <c r="I17" s="39">
        <v>780</v>
      </c>
      <c r="J17" s="36"/>
      <c r="K17" s="40"/>
      <c r="L17" s="36"/>
      <c r="M17" s="11">
        <f>+(K17-L17)</f>
        <v>0</v>
      </c>
      <c r="N17" s="35"/>
      <c r="O17" s="35"/>
      <c r="P17" s="36"/>
      <c r="Q17" s="36"/>
      <c r="R17" s="11">
        <f>+J17*F17*H17</f>
        <v>0</v>
      </c>
      <c r="S17" s="11">
        <f t="shared" si="1"/>
        <v>0</v>
      </c>
      <c r="T17" s="31" t="e">
        <f t="shared" si="2"/>
        <v>#DIV/0!</v>
      </c>
      <c r="U17" s="27"/>
      <c r="V17" s="29"/>
    </row>
    <row r="18" spans="2:23" ht="13" x14ac:dyDescent="0.3">
      <c r="B18" s="37" t="s">
        <v>77</v>
      </c>
      <c r="C18" s="37" t="s">
        <v>76</v>
      </c>
      <c r="D18" s="42" t="s">
        <v>75</v>
      </c>
      <c r="E18" s="38"/>
      <c r="F18" s="37">
        <v>36</v>
      </c>
      <c r="G18" s="47">
        <v>90000</v>
      </c>
      <c r="H18" s="37">
        <v>5</v>
      </c>
      <c r="I18" s="39">
        <v>850</v>
      </c>
      <c r="J18" s="36"/>
      <c r="K18" s="40"/>
      <c r="L18" s="36"/>
      <c r="M18" s="11">
        <f t="shared" si="3"/>
        <v>0</v>
      </c>
      <c r="N18" s="35"/>
      <c r="O18" s="35"/>
      <c r="P18" s="36"/>
      <c r="Q18" s="36"/>
      <c r="R18" s="11">
        <f t="shared" si="0"/>
        <v>0</v>
      </c>
      <c r="S18" s="11">
        <f t="shared" si="1"/>
        <v>0</v>
      </c>
      <c r="T18" s="31" t="e">
        <f t="shared" si="2"/>
        <v>#DIV/0!</v>
      </c>
      <c r="U18" s="27"/>
      <c r="V18" s="29"/>
    </row>
    <row r="19" spans="2:23" ht="13" x14ac:dyDescent="0.3">
      <c r="B19" s="37" t="s">
        <v>77</v>
      </c>
      <c r="C19" s="37" t="s">
        <v>76</v>
      </c>
      <c r="D19" s="42" t="s">
        <v>75</v>
      </c>
      <c r="E19" s="38"/>
      <c r="F19" s="37">
        <v>36</v>
      </c>
      <c r="G19" s="47">
        <v>120000</v>
      </c>
      <c r="H19" s="37">
        <v>5</v>
      </c>
      <c r="I19" s="39">
        <v>920</v>
      </c>
      <c r="J19" s="36"/>
      <c r="K19" s="40"/>
      <c r="L19" s="36"/>
      <c r="M19" s="11">
        <f t="shared" si="3"/>
        <v>0</v>
      </c>
      <c r="N19" s="35"/>
      <c r="O19" s="35"/>
      <c r="P19" s="36"/>
      <c r="Q19" s="36"/>
      <c r="R19" s="11">
        <f t="shared" si="0"/>
        <v>0</v>
      </c>
      <c r="S19" s="11">
        <f t="shared" si="1"/>
        <v>0</v>
      </c>
      <c r="T19" s="31" t="e">
        <f t="shared" si="2"/>
        <v>#DIV/0!</v>
      </c>
      <c r="U19" s="27"/>
      <c r="V19" s="29"/>
    </row>
    <row r="20" spans="2:23" ht="13" x14ac:dyDescent="0.3">
      <c r="B20" s="37" t="s">
        <v>77</v>
      </c>
      <c r="C20" s="37" t="s">
        <v>76</v>
      </c>
      <c r="D20" s="42" t="s">
        <v>75</v>
      </c>
      <c r="E20" s="38"/>
      <c r="F20" s="37">
        <v>48</v>
      </c>
      <c r="G20" s="47">
        <v>40000</v>
      </c>
      <c r="H20" s="37">
        <v>5</v>
      </c>
      <c r="I20" s="39">
        <v>750</v>
      </c>
      <c r="J20" s="36"/>
      <c r="K20" s="40"/>
      <c r="L20" s="36"/>
      <c r="M20" s="11">
        <f t="shared" si="3"/>
        <v>0</v>
      </c>
      <c r="N20" s="35"/>
      <c r="O20" s="35"/>
      <c r="P20" s="36"/>
      <c r="Q20" s="36"/>
      <c r="R20" s="11">
        <f t="shared" si="0"/>
        <v>0</v>
      </c>
      <c r="S20" s="11">
        <f t="shared" si="1"/>
        <v>0</v>
      </c>
      <c r="T20" s="31" t="e">
        <f t="shared" si="2"/>
        <v>#DIV/0!</v>
      </c>
      <c r="U20" s="27"/>
      <c r="V20" s="29"/>
    </row>
    <row r="21" spans="2:23" ht="13" x14ac:dyDescent="0.3">
      <c r="B21" s="37" t="s">
        <v>77</v>
      </c>
      <c r="C21" s="37" t="s">
        <v>76</v>
      </c>
      <c r="D21" s="42" t="s">
        <v>75</v>
      </c>
      <c r="E21" s="38"/>
      <c r="F21" s="37">
        <v>48</v>
      </c>
      <c r="G21" s="47">
        <v>60000</v>
      </c>
      <c r="H21" s="37">
        <v>10</v>
      </c>
      <c r="I21" s="39">
        <v>760</v>
      </c>
      <c r="J21" s="36"/>
      <c r="K21" s="40"/>
      <c r="L21" s="36"/>
      <c r="M21" s="11">
        <f t="shared" si="3"/>
        <v>0</v>
      </c>
      <c r="N21" s="35"/>
      <c r="O21" s="35"/>
      <c r="P21" s="36"/>
      <c r="Q21" s="36"/>
      <c r="R21" s="11">
        <f t="shared" si="0"/>
        <v>0</v>
      </c>
      <c r="S21" s="11">
        <f t="shared" si="1"/>
        <v>0</v>
      </c>
      <c r="T21" s="31" t="e">
        <f t="shared" si="2"/>
        <v>#DIV/0!</v>
      </c>
      <c r="U21" s="27"/>
      <c r="V21" s="29"/>
    </row>
    <row r="22" spans="2:23" ht="13" x14ac:dyDescent="0.3">
      <c r="B22" s="37" t="s">
        <v>77</v>
      </c>
      <c r="C22" s="37" t="s">
        <v>76</v>
      </c>
      <c r="D22" s="42" t="s">
        <v>75</v>
      </c>
      <c r="E22" s="38"/>
      <c r="F22" s="37">
        <v>48</v>
      </c>
      <c r="G22" s="47">
        <v>80000</v>
      </c>
      <c r="H22" s="37">
        <v>10</v>
      </c>
      <c r="I22" s="39">
        <v>780</v>
      </c>
      <c r="J22" s="36"/>
      <c r="K22" s="40"/>
      <c r="L22" s="36"/>
      <c r="M22" s="11">
        <f t="shared" si="3"/>
        <v>0</v>
      </c>
      <c r="N22" s="35"/>
      <c r="O22" s="35"/>
      <c r="P22" s="36"/>
      <c r="Q22" s="36"/>
      <c r="R22" s="11">
        <f t="shared" si="0"/>
        <v>0</v>
      </c>
      <c r="S22" s="11">
        <f t="shared" si="1"/>
        <v>0</v>
      </c>
      <c r="T22" s="31" t="e">
        <f t="shared" si="2"/>
        <v>#DIV/0!</v>
      </c>
      <c r="U22" s="27"/>
      <c r="V22" s="29"/>
    </row>
    <row r="23" spans="2:23" ht="13" x14ac:dyDescent="0.3">
      <c r="B23" s="37" t="s">
        <v>77</v>
      </c>
      <c r="C23" s="37" t="s">
        <v>76</v>
      </c>
      <c r="D23" s="42" t="s">
        <v>75</v>
      </c>
      <c r="E23" s="38"/>
      <c r="F23" s="37">
        <v>48</v>
      </c>
      <c r="G23" s="47">
        <v>100000</v>
      </c>
      <c r="H23" s="37">
        <v>10</v>
      </c>
      <c r="I23" s="39">
        <v>820</v>
      </c>
      <c r="J23" s="36"/>
      <c r="K23" s="40"/>
      <c r="L23" s="36"/>
      <c r="M23" s="11">
        <f t="shared" si="3"/>
        <v>0</v>
      </c>
      <c r="N23" s="35"/>
      <c r="O23" s="35"/>
      <c r="P23" s="36"/>
      <c r="Q23" s="36"/>
      <c r="R23" s="11">
        <f t="shared" si="0"/>
        <v>0</v>
      </c>
      <c r="S23" s="11">
        <f t="shared" si="1"/>
        <v>0</v>
      </c>
      <c r="T23" s="31" t="e">
        <f t="shared" si="2"/>
        <v>#DIV/0!</v>
      </c>
      <c r="U23" s="27"/>
      <c r="V23" s="29"/>
    </row>
    <row r="24" spans="2:23" ht="13" x14ac:dyDescent="0.3">
      <c r="B24" s="37" t="s">
        <v>77</v>
      </c>
      <c r="C24" s="37" t="s">
        <v>76</v>
      </c>
      <c r="D24" s="42" t="s">
        <v>75</v>
      </c>
      <c r="E24" s="38"/>
      <c r="F24" s="37">
        <v>48</v>
      </c>
      <c r="G24" s="47">
        <v>120000</v>
      </c>
      <c r="H24" s="37">
        <v>10</v>
      </c>
      <c r="I24" s="39">
        <v>880</v>
      </c>
      <c r="J24" s="36"/>
      <c r="K24" s="40"/>
      <c r="L24" s="36"/>
      <c r="M24" s="11">
        <f t="shared" si="3"/>
        <v>0</v>
      </c>
      <c r="N24" s="35"/>
      <c r="O24" s="35"/>
      <c r="P24" s="36"/>
      <c r="Q24" s="36"/>
      <c r="R24" s="11">
        <f t="shared" si="0"/>
        <v>0</v>
      </c>
      <c r="S24" s="11">
        <f t="shared" si="1"/>
        <v>0</v>
      </c>
      <c r="T24" s="31" t="e">
        <f t="shared" si="2"/>
        <v>#DIV/0!</v>
      </c>
      <c r="U24" s="27"/>
      <c r="V24" s="29"/>
    </row>
    <row r="25" spans="2:23" ht="13" x14ac:dyDescent="0.3">
      <c r="B25" s="37" t="s">
        <v>77</v>
      </c>
      <c r="C25" s="37" t="s">
        <v>76</v>
      </c>
      <c r="D25" s="42" t="s">
        <v>75</v>
      </c>
      <c r="E25" s="38"/>
      <c r="F25" s="37">
        <v>60</v>
      </c>
      <c r="G25" s="47">
        <v>50000</v>
      </c>
      <c r="H25" s="37">
        <v>10</v>
      </c>
      <c r="I25" s="39">
        <v>730</v>
      </c>
      <c r="J25" s="36"/>
      <c r="K25" s="40"/>
      <c r="L25" s="36"/>
      <c r="M25" s="11">
        <f t="shared" si="3"/>
        <v>0</v>
      </c>
      <c r="N25" s="35"/>
      <c r="O25" s="35"/>
      <c r="P25" s="36"/>
      <c r="Q25" s="36"/>
      <c r="R25" s="11">
        <f t="shared" si="0"/>
        <v>0</v>
      </c>
      <c r="S25" s="11">
        <f t="shared" si="1"/>
        <v>0</v>
      </c>
      <c r="T25" s="31" t="e">
        <f t="shared" si="2"/>
        <v>#DIV/0!</v>
      </c>
      <c r="U25" s="27"/>
      <c r="V25" s="29"/>
    </row>
    <row r="26" spans="2:23" ht="13" x14ac:dyDescent="0.3">
      <c r="B26" s="37" t="s">
        <v>77</v>
      </c>
      <c r="C26" s="37" t="s">
        <v>76</v>
      </c>
      <c r="D26" s="42" t="s">
        <v>75</v>
      </c>
      <c r="E26" s="38"/>
      <c r="F26" s="37">
        <v>60</v>
      </c>
      <c r="G26" s="47">
        <v>75000</v>
      </c>
      <c r="H26" s="37">
        <v>10</v>
      </c>
      <c r="I26" s="39">
        <v>740</v>
      </c>
      <c r="J26" s="36"/>
      <c r="K26" s="40"/>
      <c r="L26" s="36"/>
      <c r="M26" s="11">
        <f t="shared" si="3"/>
        <v>0</v>
      </c>
      <c r="N26" s="35"/>
      <c r="O26" s="35"/>
      <c r="P26" s="36"/>
      <c r="Q26" s="36"/>
      <c r="R26" s="11">
        <f t="shared" si="0"/>
        <v>0</v>
      </c>
      <c r="S26" s="11">
        <f t="shared" si="1"/>
        <v>0</v>
      </c>
      <c r="T26" s="31" t="e">
        <f t="shared" si="2"/>
        <v>#DIV/0!</v>
      </c>
      <c r="U26" s="27"/>
      <c r="V26" s="29"/>
    </row>
    <row r="27" spans="2:23" ht="13" x14ac:dyDescent="0.3">
      <c r="B27" s="37" t="s">
        <v>77</v>
      </c>
      <c r="C27" s="37" t="s">
        <v>76</v>
      </c>
      <c r="D27" s="42" t="s">
        <v>75</v>
      </c>
      <c r="E27" s="38"/>
      <c r="F27" s="37">
        <v>60</v>
      </c>
      <c r="G27" s="47">
        <v>100000</v>
      </c>
      <c r="H27" s="37">
        <v>10</v>
      </c>
      <c r="I27" s="39">
        <v>785</v>
      </c>
      <c r="J27" s="36"/>
      <c r="K27" s="40"/>
      <c r="L27" s="36"/>
      <c r="M27" s="11">
        <f t="shared" si="3"/>
        <v>0</v>
      </c>
      <c r="N27" s="35"/>
      <c r="O27" s="35"/>
      <c r="P27" s="36"/>
      <c r="Q27" s="36"/>
      <c r="R27" s="11">
        <f t="shared" si="0"/>
        <v>0</v>
      </c>
      <c r="S27" s="11">
        <f t="shared" si="1"/>
        <v>0</v>
      </c>
      <c r="T27" s="31" t="e">
        <f t="shared" si="2"/>
        <v>#DIV/0!</v>
      </c>
      <c r="U27" s="27"/>
      <c r="V27" s="29"/>
    </row>
    <row r="28" spans="2:23" ht="13" x14ac:dyDescent="0.3">
      <c r="B28" s="37" t="s">
        <v>77</v>
      </c>
      <c r="C28" s="37" t="s">
        <v>76</v>
      </c>
      <c r="D28" s="42" t="s">
        <v>75</v>
      </c>
      <c r="E28" s="38"/>
      <c r="F28" s="37">
        <v>60</v>
      </c>
      <c r="G28" s="47">
        <v>125000</v>
      </c>
      <c r="H28" s="37">
        <v>10</v>
      </c>
      <c r="I28" s="39">
        <v>860</v>
      </c>
      <c r="J28" s="36"/>
      <c r="K28" s="40"/>
      <c r="L28" s="36"/>
      <c r="M28" s="11">
        <f t="shared" si="3"/>
        <v>0</v>
      </c>
      <c r="N28" s="35"/>
      <c r="O28" s="35"/>
      <c r="P28" s="36"/>
      <c r="Q28" s="36"/>
      <c r="R28" s="11">
        <f t="shared" si="0"/>
        <v>0</v>
      </c>
      <c r="S28" s="11">
        <f t="shared" si="1"/>
        <v>0</v>
      </c>
      <c r="T28" s="31" t="e">
        <f t="shared" si="2"/>
        <v>#DIV/0!</v>
      </c>
      <c r="U28" s="27"/>
      <c r="V28" s="29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4063200</v>
      </c>
      <c r="J29" s="13">
        <f>+SUMPRODUCT(F17:F28,H17:H28,J17:J28)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 t="shared" si="2"/>
        <v>#DIV/0!</v>
      </c>
      <c r="U29" s="105"/>
      <c r="V29" s="105"/>
      <c r="W29" s="8"/>
    </row>
    <row r="30" spans="2:23" ht="13" x14ac:dyDescent="0.35">
      <c r="B30" s="52" t="s">
        <v>2</v>
      </c>
      <c r="C30" s="52"/>
      <c r="D30" s="52"/>
      <c r="E30" s="52"/>
      <c r="F30" s="52"/>
      <c r="G30" s="52"/>
      <c r="H30" s="52"/>
      <c r="I30" s="51">
        <f>+I29+I16</f>
        <v>8072400</v>
      </c>
      <c r="W30" s="8"/>
    </row>
    <row r="31" spans="2:23" x14ac:dyDescent="0.35">
      <c r="J31" s="32"/>
      <c r="W31" s="8"/>
    </row>
    <row r="34" spans="2:27" ht="22.75" customHeight="1" x14ac:dyDescent="0.35">
      <c r="B34" s="98" t="s">
        <v>14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</row>
    <row r="35" spans="2:27" ht="13" x14ac:dyDescent="0.35">
      <c r="B35" s="9" t="s">
        <v>6</v>
      </c>
      <c r="C35" s="9"/>
      <c r="D35" s="9"/>
      <c r="E35" s="9"/>
      <c r="F35" s="9"/>
      <c r="G35" s="9"/>
      <c r="H35" s="9" t="s">
        <v>1</v>
      </c>
      <c r="I35" s="9" t="s">
        <v>4</v>
      </c>
      <c r="J35" s="100" t="s">
        <v>7</v>
      </c>
      <c r="K35" s="101"/>
      <c r="L35" s="101"/>
      <c r="M35" s="101"/>
      <c r="N35" s="101"/>
      <c r="O35" s="101"/>
      <c r="P35" s="101"/>
      <c r="Q35" s="101"/>
      <c r="R35" s="102"/>
      <c r="S35" s="103"/>
      <c r="T35" s="104"/>
      <c r="U35" s="104"/>
      <c r="V35" s="104"/>
      <c r="W35" s="104"/>
      <c r="X35" s="104"/>
      <c r="Y35" s="104"/>
      <c r="Z35" s="104"/>
      <c r="AA35" s="104"/>
    </row>
    <row r="36" spans="2:27" ht="13" x14ac:dyDescent="0.35">
      <c r="B36" s="7" t="s">
        <v>5</v>
      </c>
      <c r="C36" s="7"/>
      <c r="D36" s="7"/>
      <c r="E36" s="7"/>
      <c r="F36" s="7"/>
      <c r="G36" s="7"/>
      <c r="H36" s="10"/>
      <c r="I36" s="17" t="e">
        <f>H36/$H$48</f>
        <v>#DIV/0!</v>
      </c>
      <c r="J36" s="27"/>
      <c r="K36" s="28"/>
      <c r="L36" s="28"/>
      <c r="M36" s="28"/>
      <c r="N36" s="28"/>
      <c r="O36" s="28"/>
      <c r="P36" s="28"/>
      <c r="Q36" s="28"/>
      <c r="R36" s="29"/>
    </row>
    <row r="37" spans="2:27" ht="26" x14ac:dyDescent="0.35">
      <c r="B37" s="7" t="s">
        <v>25</v>
      </c>
      <c r="C37" s="7"/>
      <c r="D37" s="7"/>
      <c r="E37" s="7"/>
      <c r="F37" s="7"/>
      <c r="G37" s="7"/>
      <c r="H37" s="10"/>
      <c r="I37" s="17" t="e">
        <f t="shared" ref="I37:I43" si="4">H37/$H$48</f>
        <v>#DIV/0!</v>
      </c>
      <c r="J37" s="27"/>
      <c r="K37" s="28"/>
      <c r="L37" s="28"/>
      <c r="M37" s="28"/>
      <c r="N37" s="28"/>
      <c r="O37" s="28"/>
      <c r="P37" s="28"/>
      <c r="Q37" s="28"/>
      <c r="R37" s="29"/>
    </row>
    <row r="38" spans="2:27" ht="26" x14ac:dyDescent="0.35">
      <c r="B38" s="7" t="s">
        <v>26</v>
      </c>
      <c r="C38" s="7"/>
      <c r="D38" s="7"/>
      <c r="E38" s="7"/>
      <c r="F38" s="7"/>
      <c r="G38" s="7"/>
      <c r="H38" s="10"/>
      <c r="I38" s="17" t="e">
        <f t="shared" si="4"/>
        <v>#DIV/0!</v>
      </c>
      <c r="J38" s="27"/>
      <c r="K38" s="28"/>
      <c r="L38" s="28"/>
      <c r="M38" s="28"/>
      <c r="N38" s="28"/>
      <c r="O38" s="28"/>
      <c r="P38" s="28"/>
      <c r="Q38" s="28"/>
      <c r="R38" s="29"/>
    </row>
    <row r="39" spans="2:27" ht="26" x14ac:dyDescent="0.35">
      <c r="B39" s="7" t="s">
        <v>27</v>
      </c>
      <c r="C39" s="7"/>
      <c r="D39" s="7"/>
      <c r="E39" s="7"/>
      <c r="F39" s="7"/>
      <c r="G39" s="7"/>
      <c r="H39" s="10"/>
      <c r="I39" s="17" t="e">
        <f t="shared" si="4"/>
        <v>#DIV/0!</v>
      </c>
      <c r="J39" s="27"/>
      <c r="K39" s="28"/>
      <c r="L39" s="28"/>
      <c r="M39" s="28"/>
      <c r="N39" s="28"/>
      <c r="O39" s="28"/>
      <c r="P39" s="28"/>
      <c r="Q39" s="28"/>
      <c r="R39" s="29"/>
    </row>
    <row r="40" spans="2:27" ht="13" x14ac:dyDescent="0.35">
      <c r="B40" s="7" t="s">
        <v>29</v>
      </c>
      <c r="C40" s="7"/>
      <c r="D40" s="7"/>
      <c r="E40" s="7"/>
      <c r="F40" s="7"/>
      <c r="G40" s="7"/>
      <c r="H40" s="10"/>
      <c r="I40" s="17" t="e">
        <f t="shared" si="4"/>
        <v>#DIV/0!</v>
      </c>
      <c r="J40" s="27"/>
      <c r="K40" s="28"/>
      <c r="L40" s="28"/>
      <c r="M40" s="28"/>
      <c r="N40" s="28"/>
      <c r="O40" s="28"/>
      <c r="P40" s="28"/>
      <c r="Q40" s="28"/>
      <c r="R40" s="29"/>
    </row>
    <row r="41" spans="2:27" ht="13" x14ac:dyDescent="0.35">
      <c r="B41" s="7" t="s">
        <v>28</v>
      </c>
      <c r="C41" s="7"/>
      <c r="D41" s="7"/>
      <c r="E41" s="7"/>
      <c r="F41" s="7"/>
      <c r="G41" s="7"/>
      <c r="H41" s="10"/>
      <c r="I41" s="17" t="e">
        <f t="shared" si="4"/>
        <v>#DIV/0!</v>
      </c>
      <c r="J41" s="27"/>
      <c r="K41" s="28"/>
      <c r="L41" s="28"/>
      <c r="M41" s="28"/>
      <c r="N41" s="28"/>
      <c r="O41" s="28"/>
      <c r="P41" s="28"/>
      <c r="Q41" s="28"/>
      <c r="R41" s="29"/>
    </row>
    <row r="42" spans="2:27" ht="39" x14ac:dyDescent="0.35">
      <c r="B42" s="7" t="s">
        <v>36</v>
      </c>
      <c r="C42" s="7"/>
      <c r="D42" s="7"/>
      <c r="E42" s="7"/>
      <c r="F42" s="7"/>
      <c r="G42" s="7"/>
      <c r="H42" s="10"/>
      <c r="I42" s="17" t="e">
        <f t="shared" si="4"/>
        <v>#DIV/0!</v>
      </c>
      <c r="J42" s="27"/>
      <c r="K42" s="28"/>
      <c r="L42" s="28"/>
      <c r="M42" s="28"/>
      <c r="N42" s="28"/>
      <c r="O42" s="28"/>
      <c r="P42" s="28"/>
      <c r="Q42" s="28"/>
      <c r="R42" s="29"/>
    </row>
    <row r="43" spans="2:27" ht="13" x14ac:dyDescent="0.35">
      <c r="B43" s="12" t="s">
        <v>2</v>
      </c>
      <c r="C43" s="12"/>
      <c r="D43" s="12"/>
      <c r="E43" s="12"/>
      <c r="F43" s="12"/>
      <c r="G43" s="12"/>
      <c r="H43" s="19">
        <f>SUM(H36:H42)</f>
        <v>0</v>
      </c>
      <c r="I43" s="18" t="e">
        <f t="shared" si="4"/>
        <v>#DIV/0!</v>
      </c>
      <c r="J43" s="90"/>
      <c r="K43" s="91"/>
      <c r="L43" s="91"/>
      <c r="M43" s="91"/>
      <c r="N43" s="91"/>
      <c r="O43" s="91"/>
      <c r="P43" s="91"/>
      <c r="Q43" s="91"/>
      <c r="R43" s="92"/>
    </row>
    <row r="46" spans="2:27" ht="22.75" customHeight="1" x14ac:dyDescent="0.35">
      <c r="B46" s="93" t="s">
        <v>8</v>
      </c>
      <c r="C46" s="93"/>
      <c r="D46" s="93"/>
      <c r="E46" s="93"/>
      <c r="F46" s="93"/>
      <c r="G46" s="93"/>
      <c r="H46" s="93"/>
      <c r="I46" s="93"/>
    </row>
    <row r="47" spans="2:27" ht="29" x14ac:dyDescent="0.35">
      <c r="B47" s="20" t="s">
        <v>9</v>
      </c>
      <c r="C47" s="20"/>
      <c r="D47" s="20"/>
      <c r="E47" s="20"/>
      <c r="F47" s="20"/>
      <c r="G47" s="26"/>
      <c r="H47" s="21">
        <f>R29+R16</f>
        <v>0</v>
      </c>
      <c r="I47" s="22"/>
    </row>
    <row r="48" spans="2:27" ht="29" x14ac:dyDescent="0.35">
      <c r="B48" s="20" t="s">
        <v>10</v>
      </c>
      <c r="C48" s="20"/>
      <c r="D48" s="20"/>
      <c r="E48" s="20"/>
      <c r="F48" s="20"/>
      <c r="G48" s="25"/>
      <c r="H48" s="21">
        <f>S29+S16+H43</f>
        <v>0</v>
      </c>
      <c r="I48" s="30" t="e">
        <f>H48/$H$47</f>
        <v>#DIV/0!</v>
      </c>
    </row>
    <row r="49" spans="2:9" ht="29" x14ac:dyDescent="0.35">
      <c r="B49" s="20" t="s">
        <v>11</v>
      </c>
      <c r="C49" s="20"/>
      <c r="D49" s="20"/>
      <c r="E49" s="20"/>
      <c r="F49" s="20"/>
      <c r="G49" s="20"/>
      <c r="H49" s="21">
        <f>H47-H48</f>
        <v>0</v>
      </c>
      <c r="I49" s="23" t="e">
        <f>H49/$H$47</f>
        <v>#DIV/0!</v>
      </c>
    </row>
    <row r="50" spans="2:9" ht="14.5" x14ac:dyDescent="0.35">
      <c r="B50" s="24"/>
      <c r="C50" s="24"/>
      <c r="D50" s="24"/>
      <c r="E50" s="24"/>
      <c r="F50" s="24"/>
      <c r="G50" s="24"/>
      <c r="H50" s="24"/>
      <c r="I50" s="24"/>
    </row>
  </sheetData>
  <mergeCells count="10">
    <mergeCell ref="J35:R35"/>
    <mergeCell ref="S35:AA35"/>
    <mergeCell ref="J43:R43"/>
    <mergeCell ref="B46:I46"/>
    <mergeCell ref="B1:V1"/>
    <mergeCell ref="B2:V2"/>
    <mergeCell ref="U3:V3"/>
    <mergeCell ref="U16:V16"/>
    <mergeCell ref="U29:V29"/>
    <mergeCell ref="B34:R34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4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E8C1C-747C-42E4-BCFC-F639A04DDAE5}">
  <sheetPr>
    <tabColor rgb="FF92D050"/>
    <pageSetUpPr fitToPage="1"/>
  </sheetPr>
  <dimension ref="B1:AA83"/>
  <sheetViews>
    <sheetView tabSelected="1" topLeftCell="A51" zoomScale="85" zoomScaleNormal="85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32.54296875" style="1" bestFit="1" customWidth="1"/>
    <col min="4" max="4" width="16.08984375" style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94" t="s">
        <v>78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3" ht="22.75" customHeight="1" x14ac:dyDescent="0.35">
      <c r="B2" s="95" t="s">
        <v>16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3" ht="91" x14ac:dyDescent="0.35">
      <c r="B3" s="9" t="s">
        <v>40</v>
      </c>
      <c r="C3" s="9" t="s">
        <v>43</v>
      </c>
      <c r="D3" s="9" t="s">
        <v>44</v>
      </c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3" ht="13" x14ac:dyDescent="0.3">
      <c r="B4" s="37" t="s">
        <v>79</v>
      </c>
      <c r="C4" s="37" t="s">
        <v>50</v>
      </c>
      <c r="D4" s="37" t="s">
        <v>80</v>
      </c>
      <c r="E4" s="38"/>
      <c r="F4" s="37">
        <v>36</v>
      </c>
      <c r="G4" s="37">
        <v>30000</v>
      </c>
      <c r="H4" s="37">
        <v>50</v>
      </c>
      <c r="I4" s="39">
        <v>550</v>
      </c>
      <c r="J4" s="36"/>
      <c r="K4" s="40"/>
      <c r="L4" s="36"/>
      <c r="M4" s="11">
        <f>+(K4-L4)</f>
        <v>0</v>
      </c>
      <c r="N4" s="35"/>
      <c r="O4" s="35"/>
      <c r="P4" s="36"/>
      <c r="Q4" s="36"/>
      <c r="R4" s="11">
        <f t="shared" ref="R4:R62" si="0">+J4*F4*H4</f>
        <v>0</v>
      </c>
      <c r="S4" s="11">
        <f t="shared" ref="S4:S54" si="1">+(M4+(P4+Q4+O4)*F4)*H4</f>
        <v>0</v>
      </c>
      <c r="T4" s="31" t="e">
        <f t="shared" ref="T4:T16" si="2">S4/$H$81</f>
        <v>#DIV/0!</v>
      </c>
      <c r="U4" s="27"/>
      <c r="V4" s="29"/>
    </row>
    <row r="5" spans="2:23" ht="13" x14ac:dyDescent="0.3">
      <c r="B5" s="37" t="s">
        <v>79</v>
      </c>
      <c r="C5" s="37" t="s">
        <v>50</v>
      </c>
      <c r="D5" s="37" t="s">
        <v>80</v>
      </c>
      <c r="E5" s="38"/>
      <c r="F5" s="37">
        <v>36</v>
      </c>
      <c r="G5" s="37">
        <v>45000</v>
      </c>
      <c r="H5" s="37">
        <v>45</v>
      </c>
      <c r="I5" s="39">
        <v>580</v>
      </c>
      <c r="J5" s="36"/>
      <c r="K5" s="40"/>
      <c r="L5" s="36"/>
      <c r="M5" s="11">
        <f>+(K5-L5)</f>
        <v>0</v>
      </c>
      <c r="N5" s="35"/>
      <c r="O5" s="35"/>
      <c r="P5" s="36"/>
      <c r="Q5" s="36"/>
      <c r="R5" s="11">
        <f t="shared" si="0"/>
        <v>0</v>
      </c>
      <c r="S5" s="11">
        <f t="shared" si="1"/>
        <v>0</v>
      </c>
      <c r="T5" s="31" t="e">
        <f t="shared" si="2"/>
        <v>#DIV/0!</v>
      </c>
      <c r="U5" s="27"/>
      <c r="V5" s="29"/>
    </row>
    <row r="6" spans="2:23" ht="13" x14ac:dyDescent="0.3">
      <c r="B6" s="37" t="s">
        <v>79</v>
      </c>
      <c r="C6" s="37" t="s">
        <v>50</v>
      </c>
      <c r="D6" s="37" t="s">
        <v>80</v>
      </c>
      <c r="E6" s="38"/>
      <c r="F6" s="37">
        <v>36</v>
      </c>
      <c r="G6" s="37">
        <v>60000</v>
      </c>
      <c r="H6" s="37">
        <v>40</v>
      </c>
      <c r="I6" s="39">
        <v>620</v>
      </c>
      <c r="J6" s="36"/>
      <c r="K6" s="40"/>
      <c r="L6" s="36"/>
      <c r="M6" s="11">
        <f t="shared" ref="M6:M61" si="3">+(K6-L6)</f>
        <v>0</v>
      </c>
      <c r="N6" s="35"/>
      <c r="O6" s="35"/>
      <c r="P6" s="36"/>
      <c r="Q6" s="36"/>
      <c r="R6" s="11">
        <f t="shared" si="0"/>
        <v>0</v>
      </c>
      <c r="S6" s="11">
        <f t="shared" si="1"/>
        <v>0</v>
      </c>
      <c r="T6" s="31" t="e">
        <f t="shared" si="2"/>
        <v>#DIV/0!</v>
      </c>
      <c r="U6" s="27"/>
      <c r="V6" s="29"/>
    </row>
    <row r="7" spans="2:23" ht="13" x14ac:dyDescent="0.3">
      <c r="B7" s="37" t="s">
        <v>79</v>
      </c>
      <c r="C7" s="37" t="s">
        <v>50</v>
      </c>
      <c r="D7" s="37" t="s">
        <v>80</v>
      </c>
      <c r="E7" s="38"/>
      <c r="F7" s="37">
        <v>48</v>
      </c>
      <c r="G7" s="37">
        <v>40000</v>
      </c>
      <c r="H7" s="37">
        <v>50</v>
      </c>
      <c r="I7" s="39">
        <v>525</v>
      </c>
      <c r="J7" s="36"/>
      <c r="K7" s="40"/>
      <c r="L7" s="36"/>
      <c r="M7" s="11">
        <f t="shared" si="3"/>
        <v>0</v>
      </c>
      <c r="N7" s="35"/>
      <c r="O7" s="35"/>
      <c r="P7" s="36"/>
      <c r="Q7" s="36"/>
      <c r="R7" s="11">
        <f t="shared" si="0"/>
        <v>0</v>
      </c>
      <c r="S7" s="11">
        <f t="shared" si="1"/>
        <v>0</v>
      </c>
      <c r="T7" s="31" t="e">
        <f t="shared" si="2"/>
        <v>#DIV/0!</v>
      </c>
      <c r="U7" s="27"/>
      <c r="V7" s="29"/>
    </row>
    <row r="8" spans="2:23" ht="13" x14ac:dyDescent="0.3">
      <c r="B8" s="37" t="s">
        <v>79</v>
      </c>
      <c r="C8" s="37" t="s">
        <v>50</v>
      </c>
      <c r="D8" s="37" t="s">
        <v>80</v>
      </c>
      <c r="E8" s="38"/>
      <c r="F8" s="37">
        <v>48</v>
      </c>
      <c r="G8" s="37">
        <v>60000</v>
      </c>
      <c r="H8" s="37">
        <v>50</v>
      </c>
      <c r="I8" s="39">
        <v>555</v>
      </c>
      <c r="J8" s="36"/>
      <c r="K8" s="40"/>
      <c r="L8" s="36"/>
      <c r="M8" s="11">
        <f t="shared" si="3"/>
        <v>0</v>
      </c>
      <c r="N8" s="35"/>
      <c r="O8" s="35"/>
      <c r="P8" s="36"/>
      <c r="Q8" s="36"/>
      <c r="R8" s="11">
        <f t="shared" si="0"/>
        <v>0</v>
      </c>
      <c r="S8" s="11">
        <f t="shared" si="1"/>
        <v>0</v>
      </c>
      <c r="T8" s="31" t="e">
        <f t="shared" si="2"/>
        <v>#DIV/0!</v>
      </c>
      <c r="U8" s="27"/>
      <c r="V8" s="29"/>
    </row>
    <row r="9" spans="2:23" ht="13" x14ac:dyDescent="0.3">
      <c r="B9" s="37" t="s">
        <v>79</v>
      </c>
      <c r="C9" s="37" t="s">
        <v>50</v>
      </c>
      <c r="D9" s="37" t="s">
        <v>80</v>
      </c>
      <c r="E9" s="38"/>
      <c r="F9" s="37">
        <v>48</v>
      </c>
      <c r="G9" s="37">
        <v>80000</v>
      </c>
      <c r="H9" s="37">
        <v>40</v>
      </c>
      <c r="I9" s="39">
        <v>590</v>
      </c>
      <c r="J9" s="36"/>
      <c r="K9" s="40"/>
      <c r="L9" s="36"/>
      <c r="M9" s="11">
        <f t="shared" si="3"/>
        <v>0</v>
      </c>
      <c r="N9" s="35"/>
      <c r="O9" s="35"/>
      <c r="P9" s="36"/>
      <c r="Q9" s="36"/>
      <c r="R9" s="11">
        <f t="shared" si="0"/>
        <v>0</v>
      </c>
      <c r="S9" s="11">
        <f t="shared" si="1"/>
        <v>0</v>
      </c>
      <c r="T9" s="31" t="e">
        <f t="shared" si="2"/>
        <v>#DIV/0!</v>
      </c>
      <c r="U9" s="27"/>
      <c r="V9" s="29"/>
    </row>
    <row r="10" spans="2:23" ht="13" x14ac:dyDescent="0.3">
      <c r="B10" s="37" t="s">
        <v>79</v>
      </c>
      <c r="C10" s="37" t="s">
        <v>50</v>
      </c>
      <c r="D10" s="37" t="s">
        <v>80</v>
      </c>
      <c r="E10" s="38"/>
      <c r="F10" s="37">
        <v>60</v>
      </c>
      <c r="G10" s="37">
        <v>50000</v>
      </c>
      <c r="H10" s="37">
        <v>40</v>
      </c>
      <c r="I10" s="39">
        <v>510</v>
      </c>
      <c r="J10" s="36"/>
      <c r="K10" s="40"/>
      <c r="L10" s="36"/>
      <c r="M10" s="11">
        <f t="shared" si="3"/>
        <v>0</v>
      </c>
      <c r="N10" s="35"/>
      <c r="O10" s="35"/>
      <c r="P10" s="36"/>
      <c r="Q10" s="36"/>
      <c r="R10" s="11">
        <f t="shared" si="0"/>
        <v>0</v>
      </c>
      <c r="S10" s="11">
        <f t="shared" si="1"/>
        <v>0</v>
      </c>
      <c r="T10" s="31" t="e">
        <f t="shared" si="2"/>
        <v>#DIV/0!</v>
      </c>
      <c r="U10" s="27"/>
      <c r="V10" s="29"/>
    </row>
    <row r="11" spans="2:23" ht="13" x14ac:dyDescent="0.3">
      <c r="B11" s="37" t="s">
        <v>79</v>
      </c>
      <c r="C11" s="37" t="s">
        <v>50</v>
      </c>
      <c r="D11" s="37" t="s">
        <v>80</v>
      </c>
      <c r="E11" s="38"/>
      <c r="F11" s="37">
        <v>60</v>
      </c>
      <c r="G11" s="37">
        <v>75000</v>
      </c>
      <c r="H11" s="37">
        <v>40</v>
      </c>
      <c r="I11" s="39">
        <v>540</v>
      </c>
      <c r="J11" s="36"/>
      <c r="K11" s="40"/>
      <c r="L11" s="36"/>
      <c r="M11" s="11">
        <f t="shared" si="3"/>
        <v>0</v>
      </c>
      <c r="N11" s="35"/>
      <c r="O11" s="35"/>
      <c r="P11" s="36"/>
      <c r="Q11" s="36"/>
      <c r="R11" s="11">
        <f t="shared" si="0"/>
        <v>0</v>
      </c>
      <c r="S11" s="11">
        <f t="shared" si="1"/>
        <v>0</v>
      </c>
      <c r="T11" s="31" t="e">
        <f t="shared" si="2"/>
        <v>#DIV/0!</v>
      </c>
      <c r="U11" s="27"/>
      <c r="V11" s="29"/>
    </row>
    <row r="12" spans="2:23" ht="13" x14ac:dyDescent="0.3">
      <c r="B12" s="37" t="s">
        <v>79</v>
      </c>
      <c r="C12" s="37" t="s">
        <v>50</v>
      </c>
      <c r="D12" s="37" t="s">
        <v>80</v>
      </c>
      <c r="E12" s="38"/>
      <c r="F12" s="37">
        <v>60</v>
      </c>
      <c r="G12" s="37">
        <v>100000</v>
      </c>
      <c r="H12" s="37">
        <v>30</v>
      </c>
      <c r="I12" s="39">
        <v>575</v>
      </c>
      <c r="J12" s="36"/>
      <c r="K12" s="40"/>
      <c r="L12" s="36"/>
      <c r="M12" s="11">
        <f t="shared" si="3"/>
        <v>0</v>
      </c>
      <c r="N12" s="35"/>
      <c r="O12" s="35"/>
      <c r="P12" s="36"/>
      <c r="Q12" s="36"/>
      <c r="R12" s="11">
        <f t="shared" si="0"/>
        <v>0</v>
      </c>
      <c r="S12" s="11">
        <f t="shared" si="1"/>
        <v>0</v>
      </c>
      <c r="T12" s="31" t="e">
        <f t="shared" si="2"/>
        <v>#DIV/0!</v>
      </c>
      <c r="U12" s="27"/>
      <c r="V12" s="29"/>
    </row>
    <row r="13" spans="2:23" ht="13" x14ac:dyDescent="0.35">
      <c r="B13" s="12" t="s">
        <v>2</v>
      </c>
      <c r="C13" s="12"/>
      <c r="D13" s="12"/>
      <c r="E13" s="12"/>
      <c r="F13" s="12"/>
      <c r="G13" s="12"/>
      <c r="H13" s="12"/>
      <c r="I13" s="13">
        <f>+SUMPRODUCT(F4:F12,H4:H12,I4:I12)</f>
        <v>10102200</v>
      </c>
      <c r="J13" s="13">
        <f>+SUMPRODUCT(J4:J12,F4:F12,H4:H12)</f>
        <v>0</v>
      </c>
      <c r="K13" s="13"/>
      <c r="L13" s="13"/>
      <c r="M13" s="13"/>
      <c r="N13" s="13"/>
      <c r="O13" s="13"/>
      <c r="P13" s="13"/>
      <c r="Q13" s="13"/>
      <c r="R13" s="14">
        <f>SUM(R4:R12)</f>
        <v>0</v>
      </c>
      <c r="S13" s="15">
        <f>SUM(S4:S12)</f>
        <v>0</v>
      </c>
      <c r="T13" s="16" t="e">
        <f>S13/$H$81</f>
        <v>#DIV/0!</v>
      </c>
      <c r="U13" s="105"/>
      <c r="V13" s="105"/>
      <c r="W13" s="8"/>
    </row>
    <row r="14" spans="2:23" ht="13" x14ac:dyDescent="0.3">
      <c r="B14" s="37" t="s">
        <v>81</v>
      </c>
      <c r="C14" s="37" t="s">
        <v>54</v>
      </c>
      <c r="D14" s="37" t="s">
        <v>80</v>
      </c>
      <c r="E14" s="38"/>
      <c r="F14" s="37">
        <v>36</v>
      </c>
      <c r="G14" s="37">
        <v>30000</v>
      </c>
      <c r="H14" s="37">
        <v>30</v>
      </c>
      <c r="I14" s="39">
        <v>620</v>
      </c>
      <c r="J14" s="36"/>
      <c r="K14" s="40"/>
      <c r="L14" s="36"/>
      <c r="M14" s="11">
        <f t="shared" si="3"/>
        <v>0</v>
      </c>
      <c r="N14" s="35"/>
      <c r="O14" s="35"/>
      <c r="P14" s="36"/>
      <c r="Q14" s="36"/>
      <c r="R14" s="11">
        <f t="shared" si="0"/>
        <v>0</v>
      </c>
      <c r="S14" s="11">
        <f t="shared" si="1"/>
        <v>0</v>
      </c>
      <c r="T14" s="31" t="e">
        <f t="shared" si="2"/>
        <v>#DIV/0!</v>
      </c>
      <c r="U14" s="27"/>
      <c r="V14" s="29"/>
    </row>
    <row r="15" spans="2:23" ht="13" x14ac:dyDescent="0.3">
      <c r="B15" s="37" t="s">
        <v>81</v>
      </c>
      <c r="C15" s="37" t="s">
        <v>54</v>
      </c>
      <c r="D15" s="37" t="s">
        <v>80</v>
      </c>
      <c r="E15" s="38"/>
      <c r="F15" s="37">
        <v>36</v>
      </c>
      <c r="G15" s="37">
        <v>45000</v>
      </c>
      <c r="H15" s="37">
        <v>30</v>
      </c>
      <c r="I15" s="39">
        <v>650</v>
      </c>
      <c r="J15" s="36"/>
      <c r="K15" s="40"/>
      <c r="L15" s="36"/>
      <c r="M15" s="11">
        <f t="shared" si="3"/>
        <v>0</v>
      </c>
      <c r="N15" s="35"/>
      <c r="O15" s="35"/>
      <c r="P15" s="36"/>
      <c r="Q15" s="36"/>
      <c r="R15" s="11">
        <f t="shared" si="0"/>
        <v>0</v>
      </c>
      <c r="S15" s="11">
        <f t="shared" si="1"/>
        <v>0</v>
      </c>
      <c r="T15" s="31" t="e">
        <f t="shared" si="2"/>
        <v>#DIV/0!</v>
      </c>
      <c r="U15" s="27"/>
      <c r="V15" s="29"/>
    </row>
    <row r="16" spans="2:23" ht="13" x14ac:dyDescent="0.3">
      <c r="B16" s="37" t="s">
        <v>81</v>
      </c>
      <c r="C16" s="37" t="s">
        <v>54</v>
      </c>
      <c r="D16" s="37" t="s">
        <v>80</v>
      </c>
      <c r="E16" s="38"/>
      <c r="F16" s="37">
        <v>36</v>
      </c>
      <c r="G16" s="37">
        <v>60000</v>
      </c>
      <c r="H16" s="37">
        <v>25</v>
      </c>
      <c r="I16" s="39">
        <v>690</v>
      </c>
      <c r="J16" s="36"/>
      <c r="K16" s="40"/>
      <c r="L16" s="36"/>
      <c r="M16" s="11">
        <f t="shared" si="3"/>
        <v>0</v>
      </c>
      <c r="N16" s="35"/>
      <c r="O16" s="35"/>
      <c r="P16" s="36"/>
      <c r="Q16" s="36"/>
      <c r="R16" s="11">
        <f t="shared" si="0"/>
        <v>0</v>
      </c>
      <c r="S16" s="11">
        <f t="shared" si="1"/>
        <v>0</v>
      </c>
      <c r="T16" s="31" t="e">
        <f t="shared" si="2"/>
        <v>#DIV/0!</v>
      </c>
      <c r="U16" s="27"/>
      <c r="V16" s="29"/>
    </row>
    <row r="17" spans="2:23" ht="13" x14ac:dyDescent="0.3">
      <c r="B17" s="37" t="s">
        <v>81</v>
      </c>
      <c r="C17" s="37" t="s">
        <v>54</v>
      </c>
      <c r="D17" s="37" t="s">
        <v>80</v>
      </c>
      <c r="F17" s="37">
        <v>48</v>
      </c>
      <c r="G17" s="37">
        <v>40000</v>
      </c>
      <c r="H17" s="37">
        <v>35</v>
      </c>
      <c r="I17" s="39">
        <v>595</v>
      </c>
      <c r="J17" s="36"/>
      <c r="K17" s="40"/>
      <c r="L17" s="36"/>
      <c r="M17" s="11">
        <f t="shared" ref="M17" si="4">+(K17-L17)</f>
        <v>0</v>
      </c>
      <c r="N17" s="35"/>
      <c r="O17" s="35"/>
      <c r="P17" s="36"/>
      <c r="Q17" s="36"/>
      <c r="R17" s="11">
        <f t="shared" ref="R17" si="5">+J17*F17*H17</f>
        <v>0</v>
      </c>
      <c r="S17" s="11">
        <f t="shared" ref="S17" si="6">+(M17+(P17+Q17+O17)*F17)*H17</f>
        <v>0</v>
      </c>
      <c r="T17" s="31" t="e">
        <f t="shared" ref="T17" si="7">S17/$H$81</f>
        <v>#DIV/0!</v>
      </c>
      <c r="U17" s="27"/>
      <c r="V17" s="29"/>
    </row>
    <row r="18" spans="2:23" ht="13" x14ac:dyDescent="0.3">
      <c r="B18" s="37" t="s">
        <v>81</v>
      </c>
      <c r="C18" s="37" t="s">
        <v>54</v>
      </c>
      <c r="D18" s="37" t="s">
        <v>80</v>
      </c>
      <c r="E18" s="38"/>
      <c r="F18" s="37">
        <v>48</v>
      </c>
      <c r="G18" s="37">
        <v>60000</v>
      </c>
      <c r="H18" s="37">
        <v>30</v>
      </c>
      <c r="I18" s="39">
        <v>620</v>
      </c>
      <c r="J18" s="36"/>
      <c r="K18" s="40"/>
      <c r="L18" s="36"/>
      <c r="M18" s="11">
        <f t="shared" si="3"/>
        <v>0</v>
      </c>
      <c r="N18" s="35"/>
      <c r="O18" s="35"/>
      <c r="P18" s="36"/>
      <c r="Q18" s="36"/>
      <c r="R18" s="11">
        <f t="shared" ref="R18:R30" si="8">+J18*F18*H18</f>
        <v>0</v>
      </c>
      <c r="S18" s="11">
        <f t="shared" ref="S18:S30" si="9">+(M18+(P18+Q18+O18)*F18)*H18</f>
        <v>0</v>
      </c>
      <c r="T18" s="31" t="e">
        <f t="shared" ref="T18:T30" si="10">S18/$H$81</f>
        <v>#DIV/0!</v>
      </c>
      <c r="U18" s="27"/>
      <c r="V18" s="29"/>
    </row>
    <row r="19" spans="2:23" ht="13" x14ac:dyDescent="0.3">
      <c r="B19" s="37" t="s">
        <v>81</v>
      </c>
      <c r="C19" s="37" t="s">
        <v>54</v>
      </c>
      <c r="D19" s="37" t="s">
        <v>80</v>
      </c>
      <c r="E19" s="38"/>
      <c r="F19" s="37">
        <v>48</v>
      </c>
      <c r="G19" s="37">
        <v>80000</v>
      </c>
      <c r="H19" s="37">
        <v>25</v>
      </c>
      <c r="I19" s="39">
        <v>660</v>
      </c>
      <c r="J19" s="36"/>
      <c r="K19" s="40"/>
      <c r="L19" s="36"/>
      <c r="M19" s="11">
        <f t="shared" si="3"/>
        <v>0</v>
      </c>
      <c r="N19" s="35"/>
      <c r="O19" s="35"/>
      <c r="P19" s="36"/>
      <c r="Q19" s="36"/>
      <c r="R19" s="11">
        <f t="shared" si="8"/>
        <v>0</v>
      </c>
      <c r="S19" s="11">
        <f t="shared" si="9"/>
        <v>0</v>
      </c>
      <c r="T19" s="31" t="e">
        <f t="shared" si="10"/>
        <v>#DIV/0!</v>
      </c>
      <c r="U19" s="27"/>
      <c r="V19" s="29"/>
    </row>
    <row r="20" spans="2:23" ht="13" x14ac:dyDescent="0.3">
      <c r="B20" s="37" t="s">
        <v>81</v>
      </c>
      <c r="C20" s="37" t="s">
        <v>54</v>
      </c>
      <c r="D20" s="37" t="s">
        <v>80</v>
      </c>
      <c r="E20" s="38"/>
      <c r="F20" s="37">
        <v>60</v>
      </c>
      <c r="G20" s="37">
        <v>50000</v>
      </c>
      <c r="H20" s="37">
        <v>30</v>
      </c>
      <c r="I20" s="39">
        <v>580</v>
      </c>
      <c r="J20" s="36"/>
      <c r="K20" s="40"/>
      <c r="L20" s="36"/>
      <c r="M20" s="11">
        <f t="shared" si="3"/>
        <v>0</v>
      </c>
      <c r="N20" s="35"/>
      <c r="O20" s="35"/>
      <c r="P20" s="36"/>
      <c r="Q20" s="36"/>
      <c r="R20" s="11">
        <f t="shared" si="8"/>
        <v>0</v>
      </c>
      <c r="S20" s="11">
        <f t="shared" si="9"/>
        <v>0</v>
      </c>
      <c r="T20" s="31" t="e">
        <f t="shared" si="10"/>
        <v>#DIV/0!</v>
      </c>
      <c r="U20" s="27"/>
      <c r="V20" s="29"/>
    </row>
    <row r="21" spans="2:23" ht="13" x14ac:dyDescent="0.3">
      <c r="B21" s="37" t="s">
        <v>81</v>
      </c>
      <c r="C21" s="37" t="s">
        <v>54</v>
      </c>
      <c r="D21" s="37" t="s">
        <v>80</v>
      </c>
      <c r="E21" s="38"/>
      <c r="F21" s="37">
        <v>60</v>
      </c>
      <c r="G21" s="37">
        <v>75000</v>
      </c>
      <c r="H21" s="37">
        <v>20</v>
      </c>
      <c r="I21" s="39">
        <v>605</v>
      </c>
      <c r="J21" s="36"/>
      <c r="K21" s="40"/>
      <c r="L21" s="36"/>
      <c r="M21" s="11">
        <f t="shared" si="3"/>
        <v>0</v>
      </c>
      <c r="N21" s="35"/>
      <c r="O21" s="35"/>
      <c r="P21" s="36"/>
      <c r="Q21" s="36"/>
      <c r="R21" s="11">
        <f t="shared" si="8"/>
        <v>0</v>
      </c>
      <c r="S21" s="11">
        <f t="shared" si="9"/>
        <v>0</v>
      </c>
      <c r="T21" s="31" t="e">
        <f t="shared" si="10"/>
        <v>#DIV/0!</v>
      </c>
      <c r="U21" s="27"/>
      <c r="V21" s="29"/>
    </row>
    <row r="22" spans="2:23" ht="13" x14ac:dyDescent="0.3">
      <c r="B22" s="37" t="s">
        <v>81</v>
      </c>
      <c r="C22" s="37" t="s">
        <v>54</v>
      </c>
      <c r="D22" s="37" t="s">
        <v>80</v>
      </c>
      <c r="E22" s="38"/>
      <c r="F22" s="37">
        <v>60</v>
      </c>
      <c r="G22" s="37">
        <v>100000</v>
      </c>
      <c r="H22" s="37">
        <v>20</v>
      </c>
      <c r="I22" s="39">
        <v>640</v>
      </c>
      <c r="J22" s="36"/>
      <c r="K22" s="40"/>
      <c r="L22" s="36"/>
      <c r="M22" s="11">
        <f t="shared" si="3"/>
        <v>0</v>
      </c>
      <c r="N22" s="35"/>
      <c r="O22" s="35"/>
      <c r="P22" s="36"/>
      <c r="Q22" s="36"/>
      <c r="R22" s="11">
        <f t="shared" si="8"/>
        <v>0</v>
      </c>
      <c r="S22" s="11">
        <f t="shared" si="9"/>
        <v>0</v>
      </c>
      <c r="T22" s="31" t="e">
        <f t="shared" si="10"/>
        <v>#DIV/0!</v>
      </c>
      <c r="U22" s="27"/>
      <c r="V22" s="29"/>
    </row>
    <row r="23" spans="2:23" ht="13" x14ac:dyDescent="0.35">
      <c r="B23" s="12" t="s">
        <v>2</v>
      </c>
      <c r="C23" s="12"/>
      <c r="D23" s="12"/>
      <c r="E23" s="12"/>
      <c r="F23" s="12"/>
      <c r="G23" s="12"/>
      <c r="H23" s="12"/>
      <c r="I23" s="13">
        <f>+SUMPRODUCT(F14:F22,H14:H22,I14:I22)</f>
        <v>7215000</v>
      </c>
      <c r="J23" s="13">
        <f>+SUMPRODUCT(J14:J22,F14:F22,H14:H22)</f>
        <v>0</v>
      </c>
      <c r="K23" s="13"/>
      <c r="L23" s="13"/>
      <c r="M23" s="13"/>
      <c r="N23" s="13"/>
      <c r="O23" s="13"/>
      <c r="P23" s="13"/>
      <c r="Q23" s="13"/>
      <c r="R23" s="14">
        <f>SUM(R14:R22)</f>
        <v>0</v>
      </c>
      <c r="S23" s="15">
        <f>SUM(S14:S22)</f>
        <v>0</v>
      </c>
      <c r="T23" s="16" t="e">
        <f>S23/$H$81</f>
        <v>#DIV/0!</v>
      </c>
      <c r="U23" s="105"/>
      <c r="V23" s="105"/>
      <c r="W23" s="8"/>
    </row>
    <row r="24" spans="2:23" ht="13" x14ac:dyDescent="0.3">
      <c r="B24" s="37" t="s">
        <v>83</v>
      </c>
      <c r="C24" s="37" t="s">
        <v>82</v>
      </c>
      <c r="D24" s="37" t="s">
        <v>80</v>
      </c>
      <c r="E24" s="38"/>
      <c r="F24" s="37">
        <v>36</v>
      </c>
      <c r="G24" s="37">
        <v>30000</v>
      </c>
      <c r="H24" s="37">
        <v>40</v>
      </c>
      <c r="I24" s="39">
        <v>720</v>
      </c>
      <c r="J24" s="36"/>
      <c r="K24" s="40"/>
      <c r="L24" s="36"/>
      <c r="M24" s="11">
        <f t="shared" si="3"/>
        <v>0</v>
      </c>
      <c r="N24" s="35"/>
      <c r="O24" s="35"/>
      <c r="P24" s="36"/>
      <c r="Q24" s="36"/>
      <c r="R24" s="11">
        <f t="shared" si="8"/>
        <v>0</v>
      </c>
      <c r="S24" s="11">
        <f t="shared" si="9"/>
        <v>0</v>
      </c>
      <c r="T24" s="31" t="e">
        <f t="shared" si="10"/>
        <v>#DIV/0!</v>
      </c>
      <c r="U24" s="27"/>
      <c r="V24" s="29"/>
    </row>
    <row r="25" spans="2:23" ht="13" x14ac:dyDescent="0.3">
      <c r="B25" s="37" t="s">
        <v>83</v>
      </c>
      <c r="C25" s="37" t="s">
        <v>82</v>
      </c>
      <c r="D25" s="37" t="s">
        <v>80</v>
      </c>
      <c r="E25" s="38"/>
      <c r="F25" s="37">
        <v>36</v>
      </c>
      <c r="G25" s="37">
        <v>45000</v>
      </c>
      <c r="H25" s="37">
        <v>30</v>
      </c>
      <c r="I25" s="39">
        <v>750</v>
      </c>
      <c r="J25" s="36"/>
      <c r="K25" s="40"/>
      <c r="L25" s="36"/>
      <c r="M25" s="11">
        <f t="shared" si="3"/>
        <v>0</v>
      </c>
      <c r="N25" s="35"/>
      <c r="O25" s="35"/>
      <c r="P25" s="36"/>
      <c r="Q25" s="36"/>
      <c r="R25" s="11">
        <f t="shared" si="8"/>
        <v>0</v>
      </c>
      <c r="S25" s="11">
        <f t="shared" si="9"/>
        <v>0</v>
      </c>
      <c r="T25" s="31" t="e">
        <f t="shared" si="10"/>
        <v>#DIV/0!</v>
      </c>
      <c r="U25" s="27"/>
      <c r="V25" s="29"/>
    </row>
    <row r="26" spans="2:23" ht="13" x14ac:dyDescent="0.3">
      <c r="B26" s="37" t="s">
        <v>83</v>
      </c>
      <c r="C26" s="37" t="s">
        <v>82</v>
      </c>
      <c r="D26" s="37" t="s">
        <v>80</v>
      </c>
      <c r="E26" s="38"/>
      <c r="F26" s="37">
        <v>36</v>
      </c>
      <c r="G26" s="37">
        <v>60000</v>
      </c>
      <c r="H26" s="37">
        <v>30</v>
      </c>
      <c r="I26" s="39">
        <v>790</v>
      </c>
      <c r="J26" s="36"/>
      <c r="K26" s="40"/>
      <c r="L26" s="36"/>
      <c r="M26" s="11">
        <f t="shared" si="3"/>
        <v>0</v>
      </c>
      <c r="N26" s="35"/>
      <c r="O26" s="35"/>
      <c r="P26" s="36"/>
      <c r="Q26" s="36"/>
      <c r="R26" s="11">
        <f t="shared" si="8"/>
        <v>0</v>
      </c>
      <c r="S26" s="11">
        <f t="shared" si="9"/>
        <v>0</v>
      </c>
      <c r="T26" s="31" t="e">
        <f t="shared" si="10"/>
        <v>#DIV/0!</v>
      </c>
      <c r="U26" s="27"/>
      <c r="V26" s="29"/>
    </row>
    <row r="27" spans="2:23" ht="13" x14ac:dyDescent="0.3">
      <c r="B27" s="37" t="s">
        <v>83</v>
      </c>
      <c r="C27" s="37" t="s">
        <v>82</v>
      </c>
      <c r="D27" s="37" t="s">
        <v>80</v>
      </c>
      <c r="E27" s="38"/>
      <c r="F27" s="37">
        <v>48</v>
      </c>
      <c r="G27" s="37">
        <v>40000</v>
      </c>
      <c r="H27" s="37">
        <v>40</v>
      </c>
      <c r="I27" s="39">
        <v>690</v>
      </c>
      <c r="J27" s="36"/>
      <c r="K27" s="40"/>
      <c r="L27" s="36"/>
      <c r="M27" s="11">
        <f t="shared" si="3"/>
        <v>0</v>
      </c>
      <c r="N27" s="35"/>
      <c r="O27" s="35"/>
      <c r="P27" s="36"/>
      <c r="Q27" s="36"/>
      <c r="R27" s="11">
        <f t="shared" si="8"/>
        <v>0</v>
      </c>
      <c r="S27" s="11">
        <f t="shared" si="9"/>
        <v>0</v>
      </c>
      <c r="T27" s="31" t="e">
        <f t="shared" si="10"/>
        <v>#DIV/0!</v>
      </c>
      <c r="U27" s="27"/>
      <c r="V27" s="29"/>
    </row>
    <row r="28" spans="2:23" ht="13" x14ac:dyDescent="0.3">
      <c r="B28" s="37" t="s">
        <v>83</v>
      </c>
      <c r="C28" s="37" t="s">
        <v>82</v>
      </c>
      <c r="D28" s="37" t="s">
        <v>80</v>
      </c>
      <c r="E28" s="38"/>
      <c r="F28" s="37">
        <v>48</v>
      </c>
      <c r="G28" s="37">
        <v>60000</v>
      </c>
      <c r="H28" s="37">
        <v>40</v>
      </c>
      <c r="I28" s="39">
        <v>715</v>
      </c>
      <c r="J28" s="36"/>
      <c r="K28" s="40"/>
      <c r="L28" s="36"/>
      <c r="M28" s="11">
        <f t="shared" si="3"/>
        <v>0</v>
      </c>
      <c r="N28" s="35"/>
      <c r="O28" s="35"/>
      <c r="P28" s="36"/>
      <c r="Q28" s="36"/>
      <c r="R28" s="11">
        <f t="shared" si="8"/>
        <v>0</v>
      </c>
      <c r="S28" s="11">
        <f t="shared" si="9"/>
        <v>0</v>
      </c>
      <c r="T28" s="31" t="e">
        <f t="shared" si="10"/>
        <v>#DIV/0!</v>
      </c>
      <c r="U28" s="27"/>
      <c r="V28" s="29"/>
    </row>
    <row r="29" spans="2:23" ht="13" x14ac:dyDescent="0.3">
      <c r="B29" s="37" t="s">
        <v>83</v>
      </c>
      <c r="C29" s="37" t="s">
        <v>82</v>
      </c>
      <c r="D29" s="37" t="s">
        <v>80</v>
      </c>
      <c r="E29" s="38"/>
      <c r="F29" s="37">
        <v>48</v>
      </c>
      <c r="G29" s="37">
        <v>80000</v>
      </c>
      <c r="H29" s="37">
        <v>30</v>
      </c>
      <c r="I29" s="39">
        <v>755</v>
      </c>
      <c r="J29" s="36"/>
      <c r="K29" s="40"/>
      <c r="L29" s="36"/>
      <c r="M29" s="11">
        <f t="shared" si="3"/>
        <v>0</v>
      </c>
      <c r="N29" s="35"/>
      <c r="O29" s="35"/>
      <c r="P29" s="36"/>
      <c r="Q29" s="36"/>
      <c r="R29" s="11">
        <f t="shared" si="8"/>
        <v>0</v>
      </c>
      <c r="S29" s="11">
        <f t="shared" si="9"/>
        <v>0</v>
      </c>
      <c r="T29" s="31" t="e">
        <f t="shared" si="10"/>
        <v>#DIV/0!</v>
      </c>
      <c r="U29" s="27"/>
      <c r="V29" s="29"/>
    </row>
    <row r="30" spans="2:23" ht="13" x14ac:dyDescent="0.3">
      <c r="B30" s="37" t="s">
        <v>83</v>
      </c>
      <c r="C30" s="37" t="s">
        <v>82</v>
      </c>
      <c r="D30" s="37" t="s">
        <v>80</v>
      </c>
      <c r="E30" s="38"/>
      <c r="F30" s="37">
        <v>60</v>
      </c>
      <c r="G30" s="37">
        <v>50000</v>
      </c>
      <c r="H30" s="37">
        <v>30</v>
      </c>
      <c r="I30" s="39">
        <v>670</v>
      </c>
      <c r="J30" s="36"/>
      <c r="K30" s="40"/>
      <c r="L30" s="36"/>
      <c r="M30" s="11">
        <f t="shared" si="3"/>
        <v>0</v>
      </c>
      <c r="N30" s="35"/>
      <c r="O30" s="35"/>
      <c r="P30" s="36"/>
      <c r="Q30" s="36"/>
      <c r="R30" s="11">
        <f t="shared" si="8"/>
        <v>0</v>
      </c>
      <c r="S30" s="11">
        <f t="shared" si="9"/>
        <v>0</v>
      </c>
      <c r="T30" s="31" t="e">
        <f t="shared" si="10"/>
        <v>#DIV/0!</v>
      </c>
      <c r="U30" s="27"/>
      <c r="V30" s="29"/>
    </row>
    <row r="31" spans="2:23" ht="13" x14ac:dyDescent="0.3">
      <c r="B31" s="37" t="s">
        <v>83</v>
      </c>
      <c r="C31" s="37" t="s">
        <v>82</v>
      </c>
      <c r="D31" s="37" t="s">
        <v>80</v>
      </c>
      <c r="E31" s="38"/>
      <c r="F31" s="37">
        <v>60</v>
      </c>
      <c r="G31" s="37">
        <v>75000</v>
      </c>
      <c r="H31" s="37">
        <v>20</v>
      </c>
      <c r="I31" s="39">
        <v>695</v>
      </c>
      <c r="J31" s="36"/>
      <c r="K31" s="40"/>
      <c r="L31" s="36"/>
      <c r="M31" s="11">
        <f t="shared" ref="M31" si="11">+(K31-L31)</f>
        <v>0</v>
      </c>
      <c r="N31" s="35"/>
      <c r="O31" s="35"/>
      <c r="P31" s="36"/>
      <c r="Q31" s="36"/>
      <c r="R31" s="11">
        <f t="shared" ref="R31" si="12">+J31*F31*H31</f>
        <v>0</v>
      </c>
      <c r="S31" s="11">
        <f t="shared" ref="S31" si="13">+(M31+(P31+Q31+O31)*F31)*H31</f>
        <v>0</v>
      </c>
      <c r="T31" s="31" t="e">
        <f t="shared" ref="T31" si="14">S31/$H$81</f>
        <v>#DIV/0!</v>
      </c>
      <c r="U31" s="27"/>
      <c r="V31" s="29"/>
    </row>
    <row r="32" spans="2:23" ht="13" x14ac:dyDescent="0.3">
      <c r="B32" s="37" t="s">
        <v>83</v>
      </c>
      <c r="C32" s="37" t="s">
        <v>82</v>
      </c>
      <c r="D32" s="37" t="s">
        <v>80</v>
      </c>
      <c r="E32" s="38"/>
      <c r="F32" s="37">
        <v>60</v>
      </c>
      <c r="G32" s="37">
        <v>100000</v>
      </c>
      <c r="H32" s="37">
        <v>20</v>
      </c>
      <c r="I32" s="39">
        <v>735</v>
      </c>
      <c r="J32" s="36"/>
      <c r="K32" s="40"/>
      <c r="L32" s="36"/>
      <c r="M32" s="11">
        <f t="shared" ref="M32:M42" si="15">+(K32-L32)</f>
        <v>0</v>
      </c>
      <c r="N32" s="35"/>
      <c r="O32" s="35"/>
      <c r="P32" s="36"/>
      <c r="Q32" s="36"/>
      <c r="R32" s="11">
        <f t="shared" ref="R32:R42" si="16">+J32*F32*H32</f>
        <v>0</v>
      </c>
      <c r="S32" s="11">
        <f t="shared" ref="S32:S42" si="17">+(M32+(P32+Q32+O32)*F32)*H32</f>
        <v>0</v>
      </c>
      <c r="T32" s="31" t="e">
        <f t="shared" ref="T32:T43" si="18">S32/$H$81</f>
        <v>#DIV/0!</v>
      </c>
      <c r="U32" s="27"/>
      <c r="V32" s="29"/>
    </row>
    <row r="33" spans="2:23" ht="13" x14ac:dyDescent="0.35">
      <c r="B33" s="12" t="s">
        <v>2</v>
      </c>
      <c r="C33" s="12"/>
      <c r="D33" s="12"/>
      <c r="E33" s="12"/>
      <c r="F33" s="12"/>
      <c r="G33" s="12"/>
      <c r="H33" s="12"/>
      <c r="I33" s="13">
        <f>+SUMPRODUCT(F24:F32,H24:H32,I24:I32)</f>
        <v>9406800</v>
      </c>
      <c r="J33" s="13">
        <f>+SUMPRODUCT(J24:J32,F24:F32,H24:H32)</f>
        <v>0</v>
      </c>
      <c r="K33" s="13"/>
      <c r="L33" s="13"/>
      <c r="M33" s="13"/>
      <c r="N33" s="13"/>
      <c r="O33" s="13"/>
      <c r="P33" s="13"/>
      <c r="Q33" s="13"/>
      <c r="R33" s="14">
        <f>SUM(R24:R32)</f>
        <v>0</v>
      </c>
      <c r="S33" s="15">
        <f>SUM(S24:S32)</f>
        <v>0</v>
      </c>
      <c r="T33" s="16" t="e">
        <f t="shared" si="18"/>
        <v>#DIV/0!</v>
      </c>
      <c r="U33" s="105"/>
      <c r="V33" s="105"/>
      <c r="W33" s="8"/>
    </row>
    <row r="34" spans="2:23" ht="13" x14ac:dyDescent="0.3">
      <c r="B34" s="37" t="s">
        <v>85</v>
      </c>
      <c r="C34" s="37" t="s">
        <v>84</v>
      </c>
      <c r="D34" s="37" t="s">
        <v>80</v>
      </c>
      <c r="E34" s="38"/>
      <c r="F34" s="37">
        <v>36</v>
      </c>
      <c r="G34" s="37">
        <v>30000</v>
      </c>
      <c r="H34" s="37">
        <v>15</v>
      </c>
      <c r="I34" s="39">
        <v>790</v>
      </c>
      <c r="J34" s="36"/>
      <c r="K34" s="40"/>
      <c r="L34" s="36"/>
      <c r="M34" s="11">
        <f t="shared" si="15"/>
        <v>0</v>
      </c>
      <c r="N34" s="35"/>
      <c r="O34" s="35"/>
      <c r="P34" s="36"/>
      <c r="Q34" s="36"/>
      <c r="R34" s="11">
        <f t="shared" si="16"/>
        <v>0</v>
      </c>
      <c r="S34" s="11">
        <f t="shared" si="17"/>
        <v>0</v>
      </c>
      <c r="T34" s="31" t="e">
        <f t="shared" si="18"/>
        <v>#DIV/0!</v>
      </c>
      <c r="U34" s="27"/>
      <c r="V34" s="29"/>
    </row>
    <row r="35" spans="2:23" ht="13" x14ac:dyDescent="0.3">
      <c r="B35" s="37" t="s">
        <v>85</v>
      </c>
      <c r="C35" s="37" t="s">
        <v>84</v>
      </c>
      <c r="D35" s="37" t="s">
        <v>80</v>
      </c>
      <c r="E35" s="38"/>
      <c r="F35" s="37">
        <v>36</v>
      </c>
      <c r="G35" s="37">
        <v>45000</v>
      </c>
      <c r="H35" s="37">
        <v>10</v>
      </c>
      <c r="I35" s="39">
        <v>820</v>
      </c>
      <c r="J35" s="36"/>
      <c r="K35" s="40"/>
      <c r="L35" s="36"/>
      <c r="M35" s="11">
        <f t="shared" si="15"/>
        <v>0</v>
      </c>
      <c r="N35" s="35"/>
      <c r="O35" s="35"/>
      <c r="P35" s="36"/>
      <c r="Q35" s="36"/>
      <c r="R35" s="11">
        <f t="shared" si="16"/>
        <v>0</v>
      </c>
      <c r="S35" s="11">
        <f t="shared" si="17"/>
        <v>0</v>
      </c>
      <c r="T35" s="31" t="e">
        <f t="shared" si="18"/>
        <v>#DIV/0!</v>
      </c>
      <c r="U35" s="27"/>
      <c r="V35" s="29"/>
    </row>
    <row r="36" spans="2:23" ht="13" x14ac:dyDescent="0.3">
      <c r="B36" s="37" t="s">
        <v>85</v>
      </c>
      <c r="C36" s="37" t="s">
        <v>84</v>
      </c>
      <c r="D36" s="37" t="s">
        <v>80</v>
      </c>
      <c r="E36" s="38"/>
      <c r="F36" s="37">
        <v>36</v>
      </c>
      <c r="G36" s="37">
        <v>60000</v>
      </c>
      <c r="H36" s="37">
        <v>10</v>
      </c>
      <c r="I36" s="39">
        <v>860</v>
      </c>
      <c r="J36" s="36"/>
      <c r="K36" s="40"/>
      <c r="L36" s="36"/>
      <c r="M36" s="11">
        <f t="shared" si="15"/>
        <v>0</v>
      </c>
      <c r="N36" s="35"/>
      <c r="O36" s="35"/>
      <c r="P36" s="36"/>
      <c r="Q36" s="36"/>
      <c r="R36" s="11">
        <f t="shared" si="16"/>
        <v>0</v>
      </c>
      <c r="S36" s="11">
        <f t="shared" si="17"/>
        <v>0</v>
      </c>
      <c r="T36" s="31" t="e">
        <f t="shared" si="18"/>
        <v>#DIV/0!</v>
      </c>
      <c r="U36" s="27"/>
      <c r="V36" s="29"/>
    </row>
    <row r="37" spans="2:23" ht="13" x14ac:dyDescent="0.3">
      <c r="B37" s="37" t="s">
        <v>85</v>
      </c>
      <c r="C37" s="37" t="s">
        <v>84</v>
      </c>
      <c r="D37" s="37" t="s">
        <v>80</v>
      </c>
      <c r="E37" s="38"/>
      <c r="F37" s="37">
        <v>48</v>
      </c>
      <c r="G37" s="37">
        <v>40000</v>
      </c>
      <c r="H37" s="37">
        <v>15</v>
      </c>
      <c r="I37" s="39">
        <v>755</v>
      </c>
      <c r="J37" s="36"/>
      <c r="K37" s="40"/>
      <c r="L37" s="36"/>
      <c r="M37" s="11">
        <f t="shared" si="15"/>
        <v>0</v>
      </c>
      <c r="N37" s="35"/>
      <c r="O37" s="35"/>
      <c r="P37" s="36"/>
      <c r="Q37" s="36"/>
      <c r="R37" s="11">
        <f t="shared" si="16"/>
        <v>0</v>
      </c>
      <c r="S37" s="11">
        <f t="shared" si="17"/>
        <v>0</v>
      </c>
      <c r="T37" s="31" t="e">
        <f t="shared" si="18"/>
        <v>#DIV/0!</v>
      </c>
      <c r="U37" s="27"/>
      <c r="V37" s="29"/>
    </row>
    <row r="38" spans="2:23" ht="13" x14ac:dyDescent="0.3">
      <c r="B38" s="37" t="s">
        <v>85</v>
      </c>
      <c r="C38" s="37" t="s">
        <v>84</v>
      </c>
      <c r="D38" s="37" t="s">
        <v>80</v>
      </c>
      <c r="E38" s="38"/>
      <c r="F38" s="37">
        <v>48</v>
      </c>
      <c r="G38" s="37">
        <v>60000</v>
      </c>
      <c r="H38" s="37">
        <v>15</v>
      </c>
      <c r="I38" s="39">
        <v>785</v>
      </c>
      <c r="J38" s="36"/>
      <c r="K38" s="40"/>
      <c r="L38" s="36"/>
      <c r="M38" s="11">
        <f t="shared" si="15"/>
        <v>0</v>
      </c>
      <c r="N38" s="35"/>
      <c r="O38" s="35"/>
      <c r="P38" s="36"/>
      <c r="Q38" s="36"/>
      <c r="R38" s="11">
        <f t="shared" si="16"/>
        <v>0</v>
      </c>
      <c r="S38" s="11">
        <f t="shared" si="17"/>
        <v>0</v>
      </c>
      <c r="T38" s="31" t="e">
        <f t="shared" si="18"/>
        <v>#DIV/0!</v>
      </c>
      <c r="U38" s="27"/>
      <c r="V38" s="29"/>
    </row>
    <row r="39" spans="2:23" ht="13" x14ac:dyDescent="0.3">
      <c r="B39" s="37" t="s">
        <v>85</v>
      </c>
      <c r="C39" s="37" t="s">
        <v>84</v>
      </c>
      <c r="D39" s="37" t="s">
        <v>80</v>
      </c>
      <c r="E39" s="38"/>
      <c r="F39" s="37">
        <v>48</v>
      </c>
      <c r="G39" s="37">
        <v>80000</v>
      </c>
      <c r="H39" s="37">
        <v>10</v>
      </c>
      <c r="I39" s="39">
        <v>820</v>
      </c>
      <c r="J39" s="36"/>
      <c r="K39" s="40"/>
      <c r="L39" s="36"/>
      <c r="M39" s="11">
        <f t="shared" si="15"/>
        <v>0</v>
      </c>
      <c r="N39" s="35"/>
      <c r="O39" s="35"/>
      <c r="P39" s="36"/>
      <c r="Q39" s="36"/>
      <c r="R39" s="11">
        <f t="shared" si="16"/>
        <v>0</v>
      </c>
      <c r="S39" s="11">
        <f t="shared" si="17"/>
        <v>0</v>
      </c>
      <c r="T39" s="31" t="e">
        <f t="shared" si="18"/>
        <v>#DIV/0!</v>
      </c>
      <c r="U39" s="27"/>
      <c r="V39" s="29"/>
    </row>
    <row r="40" spans="2:23" ht="13" x14ac:dyDescent="0.3">
      <c r="B40" s="37" t="s">
        <v>85</v>
      </c>
      <c r="C40" s="37" t="s">
        <v>84</v>
      </c>
      <c r="D40" s="37" t="s">
        <v>80</v>
      </c>
      <c r="E40" s="38"/>
      <c r="F40" s="37">
        <v>60</v>
      </c>
      <c r="G40" s="37">
        <v>50000</v>
      </c>
      <c r="H40" s="37">
        <v>5</v>
      </c>
      <c r="I40" s="39">
        <v>735</v>
      </c>
      <c r="J40" s="36"/>
      <c r="K40" s="40"/>
      <c r="L40" s="36"/>
      <c r="M40" s="11">
        <f t="shared" si="15"/>
        <v>0</v>
      </c>
      <c r="N40" s="35"/>
      <c r="O40" s="35"/>
      <c r="P40" s="36"/>
      <c r="Q40" s="36"/>
      <c r="R40" s="11">
        <f t="shared" si="16"/>
        <v>0</v>
      </c>
      <c r="S40" s="11">
        <f t="shared" si="17"/>
        <v>0</v>
      </c>
      <c r="T40" s="31" t="e">
        <f t="shared" si="18"/>
        <v>#DIV/0!</v>
      </c>
      <c r="U40" s="27"/>
      <c r="V40" s="29"/>
    </row>
    <row r="41" spans="2:23" ht="13" x14ac:dyDescent="0.3">
      <c r="B41" s="37" t="s">
        <v>85</v>
      </c>
      <c r="C41" s="37" t="s">
        <v>84</v>
      </c>
      <c r="D41" s="37" t="s">
        <v>80</v>
      </c>
      <c r="E41" s="38"/>
      <c r="F41" s="37">
        <v>60</v>
      </c>
      <c r="G41" s="37">
        <v>75000</v>
      </c>
      <c r="H41" s="37">
        <v>5</v>
      </c>
      <c r="I41" s="39">
        <v>765</v>
      </c>
      <c r="J41" s="36"/>
      <c r="K41" s="40"/>
      <c r="L41" s="36"/>
      <c r="M41" s="11">
        <f t="shared" si="15"/>
        <v>0</v>
      </c>
      <c r="N41" s="35"/>
      <c r="O41" s="35"/>
      <c r="P41" s="36"/>
      <c r="Q41" s="36"/>
      <c r="R41" s="11">
        <f t="shared" si="16"/>
        <v>0</v>
      </c>
      <c r="S41" s="11">
        <f t="shared" si="17"/>
        <v>0</v>
      </c>
      <c r="T41" s="31" t="e">
        <f t="shared" si="18"/>
        <v>#DIV/0!</v>
      </c>
      <c r="U41" s="27"/>
      <c r="V41" s="29"/>
    </row>
    <row r="42" spans="2:23" ht="13" x14ac:dyDescent="0.3">
      <c r="B42" s="37" t="s">
        <v>85</v>
      </c>
      <c r="C42" s="37" t="s">
        <v>84</v>
      </c>
      <c r="D42" s="37" t="s">
        <v>80</v>
      </c>
      <c r="E42" s="38"/>
      <c r="F42" s="37">
        <v>60</v>
      </c>
      <c r="G42" s="37">
        <v>100000</v>
      </c>
      <c r="H42" s="37">
        <v>5</v>
      </c>
      <c r="I42" s="39">
        <v>800</v>
      </c>
      <c r="J42" s="36"/>
      <c r="K42" s="40"/>
      <c r="L42" s="36"/>
      <c r="M42" s="11">
        <f t="shared" si="15"/>
        <v>0</v>
      </c>
      <c r="N42" s="35"/>
      <c r="O42" s="35"/>
      <c r="P42" s="36"/>
      <c r="Q42" s="36"/>
      <c r="R42" s="11">
        <f t="shared" si="16"/>
        <v>0</v>
      </c>
      <c r="S42" s="11">
        <f t="shared" si="17"/>
        <v>0</v>
      </c>
      <c r="T42" s="31" t="e">
        <f t="shared" si="18"/>
        <v>#DIV/0!</v>
      </c>
      <c r="U42" s="27"/>
      <c r="V42" s="29"/>
    </row>
    <row r="43" spans="2:23" ht="13" x14ac:dyDescent="0.35">
      <c r="B43" s="12" t="s">
        <v>2</v>
      </c>
      <c r="C43" s="12"/>
      <c r="D43" s="12"/>
      <c r="E43" s="12"/>
      <c r="F43" s="12"/>
      <c r="G43" s="12"/>
      <c r="H43" s="12"/>
      <c r="I43" s="13">
        <f>+SUMPRODUCT(F34:F42,H34:H42,I34:I42)</f>
        <v>3223800</v>
      </c>
      <c r="J43" s="13">
        <f>+SUMPRODUCT(J34:J42,F34:F42,H34:H42)</f>
        <v>0</v>
      </c>
      <c r="K43" s="13"/>
      <c r="L43" s="13"/>
      <c r="M43" s="13"/>
      <c r="N43" s="13"/>
      <c r="O43" s="13"/>
      <c r="P43" s="13"/>
      <c r="Q43" s="13"/>
      <c r="R43" s="14">
        <f>SUM(R34:R42)</f>
        <v>0</v>
      </c>
      <c r="S43" s="15">
        <f>SUM(S34:S42)</f>
        <v>0</v>
      </c>
      <c r="T43" s="16" t="e">
        <f t="shared" si="18"/>
        <v>#DIV/0!</v>
      </c>
      <c r="U43" s="105"/>
      <c r="V43" s="105"/>
      <c r="W43" s="8"/>
    </row>
    <row r="44" spans="2:23" ht="13" x14ac:dyDescent="0.3">
      <c r="B44" s="37" t="s">
        <v>86</v>
      </c>
      <c r="C44" s="37" t="s">
        <v>87</v>
      </c>
      <c r="D44" s="37" t="s">
        <v>80</v>
      </c>
      <c r="E44" s="38"/>
      <c r="F44" s="37">
        <v>36</v>
      </c>
      <c r="G44" s="37">
        <v>30000</v>
      </c>
      <c r="H44" s="37">
        <v>20</v>
      </c>
      <c r="I44" s="39">
        <v>670</v>
      </c>
      <c r="J44" s="36"/>
      <c r="K44" s="40"/>
      <c r="L44" s="36"/>
      <c r="M44" s="11">
        <f t="shared" ref="M44" si="19">+(K44-L44)</f>
        <v>0</v>
      </c>
      <c r="N44" s="35"/>
      <c r="O44" s="35"/>
      <c r="P44" s="36"/>
      <c r="Q44" s="36"/>
      <c r="R44" s="11">
        <f t="shared" ref="R44" si="20">+J44*F44*H44</f>
        <v>0</v>
      </c>
      <c r="S44" s="11">
        <f t="shared" ref="S44" si="21">+(M44+(P44+Q44+O44)*F44)*H44</f>
        <v>0</v>
      </c>
      <c r="T44" s="31" t="e">
        <f t="shared" ref="T44" si="22">S44/$H$81</f>
        <v>#DIV/0!</v>
      </c>
      <c r="U44" s="27"/>
      <c r="V44" s="29"/>
    </row>
    <row r="45" spans="2:23" ht="13" x14ac:dyDescent="0.3">
      <c r="B45" s="37" t="s">
        <v>86</v>
      </c>
      <c r="C45" s="37" t="s">
        <v>87</v>
      </c>
      <c r="D45" s="37" t="s">
        <v>80</v>
      </c>
      <c r="E45" s="38"/>
      <c r="F45" s="37">
        <v>36</v>
      </c>
      <c r="G45" s="37">
        <v>45000</v>
      </c>
      <c r="H45" s="37">
        <v>25</v>
      </c>
      <c r="I45" s="39">
        <v>700</v>
      </c>
      <c r="J45" s="36"/>
      <c r="K45" s="40"/>
      <c r="L45" s="36"/>
      <c r="M45" s="11">
        <f t="shared" si="3"/>
        <v>0</v>
      </c>
      <c r="N45" s="35"/>
      <c r="O45" s="35"/>
      <c r="P45" s="36"/>
      <c r="Q45" s="36"/>
      <c r="R45" s="11">
        <f t="shared" si="0"/>
        <v>0</v>
      </c>
      <c r="S45" s="11">
        <f t="shared" si="1"/>
        <v>0</v>
      </c>
      <c r="T45" s="31" t="e">
        <f t="shared" ref="T45:T55" si="23">S45/$H$81</f>
        <v>#DIV/0!</v>
      </c>
      <c r="U45" s="27"/>
      <c r="V45" s="29"/>
    </row>
    <row r="46" spans="2:23" ht="13" x14ac:dyDescent="0.3">
      <c r="B46" s="37" t="s">
        <v>86</v>
      </c>
      <c r="C46" s="37" t="s">
        <v>87</v>
      </c>
      <c r="D46" s="37" t="s">
        <v>80</v>
      </c>
      <c r="E46" s="38"/>
      <c r="F46" s="37">
        <v>36</v>
      </c>
      <c r="G46" s="37">
        <v>60000</v>
      </c>
      <c r="H46" s="37">
        <v>25</v>
      </c>
      <c r="I46" s="39">
        <v>740</v>
      </c>
      <c r="J46" s="36"/>
      <c r="K46" s="40"/>
      <c r="L46" s="36"/>
      <c r="M46" s="11">
        <f t="shared" si="3"/>
        <v>0</v>
      </c>
      <c r="N46" s="35"/>
      <c r="O46" s="35"/>
      <c r="P46" s="36"/>
      <c r="Q46" s="36"/>
      <c r="R46" s="11">
        <f t="shared" si="0"/>
        <v>0</v>
      </c>
      <c r="S46" s="11">
        <f t="shared" si="1"/>
        <v>0</v>
      </c>
      <c r="T46" s="31" t="e">
        <f t="shared" si="23"/>
        <v>#DIV/0!</v>
      </c>
      <c r="U46" s="27"/>
      <c r="V46" s="29"/>
    </row>
    <row r="47" spans="2:23" ht="13" x14ac:dyDescent="0.3">
      <c r="B47" s="37" t="s">
        <v>86</v>
      </c>
      <c r="C47" s="37" t="s">
        <v>87</v>
      </c>
      <c r="D47" s="37" t="s">
        <v>80</v>
      </c>
      <c r="E47" s="38"/>
      <c r="F47" s="37">
        <v>48</v>
      </c>
      <c r="G47" s="37">
        <v>40000</v>
      </c>
      <c r="H47" s="37">
        <v>20</v>
      </c>
      <c r="I47" s="39">
        <v>640</v>
      </c>
      <c r="J47" s="36"/>
      <c r="K47" s="40"/>
      <c r="L47" s="36"/>
      <c r="M47" s="11">
        <f t="shared" si="3"/>
        <v>0</v>
      </c>
      <c r="N47" s="35"/>
      <c r="O47" s="35"/>
      <c r="P47" s="36"/>
      <c r="Q47" s="36"/>
      <c r="R47" s="11">
        <f t="shared" si="0"/>
        <v>0</v>
      </c>
      <c r="S47" s="11">
        <f t="shared" si="1"/>
        <v>0</v>
      </c>
      <c r="T47" s="31" t="e">
        <f t="shared" si="23"/>
        <v>#DIV/0!</v>
      </c>
      <c r="U47" s="27"/>
      <c r="V47" s="29"/>
    </row>
    <row r="48" spans="2:23" ht="13" x14ac:dyDescent="0.3">
      <c r="B48" s="37" t="s">
        <v>86</v>
      </c>
      <c r="C48" s="37" t="s">
        <v>87</v>
      </c>
      <c r="D48" s="37" t="s">
        <v>80</v>
      </c>
      <c r="E48" s="38"/>
      <c r="F48" s="37">
        <v>48</v>
      </c>
      <c r="G48" s="37">
        <v>60000</v>
      </c>
      <c r="H48" s="37">
        <v>25</v>
      </c>
      <c r="I48" s="39">
        <v>670</v>
      </c>
      <c r="J48" s="36"/>
      <c r="K48" s="40"/>
      <c r="L48" s="36"/>
      <c r="M48" s="11">
        <f t="shared" si="3"/>
        <v>0</v>
      </c>
      <c r="N48" s="35"/>
      <c r="O48" s="35"/>
      <c r="P48" s="36"/>
      <c r="Q48" s="36"/>
      <c r="R48" s="11">
        <f t="shared" si="0"/>
        <v>0</v>
      </c>
      <c r="S48" s="11">
        <f t="shared" si="1"/>
        <v>0</v>
      </c>
      <c r="T48" s="31" t="e">
        <f t="shared" si="23"/>
        <v>#DIV/0!</v>
      </c>
      <c r="U48" s="27"/>
      <c r="V48" s="29"/>
    </row>
    <row r="49" spans="2:23" ht="13" x14ac:dyDescent="0.3">
      <c r="B49" s="37" t="s">
        <v>86</v>
      </c>
      <c r="C49" s="37" t="s">
        <v>87</v>
      </c>
      <c r="D49" s="37" t="s">
        <v>80</v>
      </c>
      <c r="E49" s="38"/>
      <c r="F49" s="37">
        <v>48</v>
      </c>
      <c r="G49" s="37">
        <v>80000</v>
      </c>
      <c r="H49" s="37">
        <v>25</v>
      </c>
      <c r="I49" s="39">
        <v>705</v>
      </c>
      <c r="J49" s="36"/>
      <c r="K49" s="40"/>
      <c r="L49" s="36"/>
      <c r="M49" s="11">
        <f t="shared" si="3"/>
        <v>0</v>
      </c>
      <c r="N49" s="35"/>
      <c r="O49" s="35"/>
      <c r="P49" s="36"/>
      <c r="Q49" s="36"/>
      <c r="R49" s="11">
        <f t="shared" si="0"/>
        <v>0</v>
      </c>
      <c r="S49" s="11">
        <f t="shared" si="1"/>
        <v>0</v>
      </c>
      <c r="T49" s="31" t="e">
        <f t="shared" si="23"/>
        <v>#DIV/0!</v>
      </c>
      <c r="U49" s="27"/>
      <c r="V49" s="29"/>
    </row>
    <row r="50" spans="2:23" ht="13" x14ac:dyDescent="0.3">
      <c r="B50" s="37" t="s">
        <v>86</v>
      </c>
      <c r="C50" s="37" t="s">
        <v>87</v>
      </c>
      <c r="D50" s="37" t="s">
        <v>80</v>
      </c>
      <c r="E50" s="38"/>
      <c r="F50" s="37">
        <v>60</v>
      </c>
      <c r="G50" s="37">
        <v>50000</v>
      </c>
      <c r="H50" s="37">
        <v>20</v>
      </c>
      <c r="I50" s="39">
        <v>620</v>
      </c>
      <c r="J50" s="36"/>
      <c r="K50" s="40"/>
      <c r="L50" s="36"/>
      <c r="M50" s="11">
        <f t="shared" si="3"/>
        <v>0</v>
      </c>
      <c r="N50" s="35"/>
      <c r="O50" s="35"/>
      <c r="P50" s="36"/>
      <c r="Q50" s="36"/>
      <c r="R50" s="11">
        <f t="shared" si="0"/>
        <v>0</v>
      </c>
      <c r="S50" s="11">
        <f t="shared" si="1"/>
        <v>0</v>
      </c>
      <c r="T50" s="31" t="e">
        <f t="shared" si="23"/>
        <v>#DIV/0!</v>
      </c>
      <c r="U50" s="27"/>
      <c r="V50" s="29"/>
    </row>
    <row r="51" spans="2:23" ht="13" x14ac:dyDescent="0.3">
      <c r="B51" s="37" t="s">
        <v>86</v>
      </c>
      <c r="C51" s="37" t="s">
        <v>87</v>
      </c>
      <c r="D51" s="37" t="s">
        <v>80</v>
      </c>
      <c r="E51" s="38"/>
      <c r="F51" s="37">
        <v>60</v>
      </c>
      <c r="G51" s="37">
        <v>75000</v>
      </c>
      <c r="H51" s="37">
        <v>20</v>
      </c>
      <c r="I51" s="39">
        <v>650</v>
      </c>
      <c r="J51" s="36"/>
      <c r="K51" s="40"/>
      <c r="L51" s="36"/>
      <c r="M51" s="11">
        <f t="shared" si="3"/>
        <v>0</v>
      </c>
      <c r="N51" s="35"/>
      <c r="O51" s="35"/>
      <c r="P51" s="36"/>
      <c r="Q51" s="36"/>
      <c r="R51" s="11">
        <f t="shared" si="0"/>
        <v>0</v>
      </c>
      <c r="S51" s="11">
        <f t="shared" si="1"/>
        <v>0</v>
      </c>
      <c r="T51" s="31" t="e">
        <f t="shared" si="23"/>
        <v>#DIV/0!</v>
      </c>
      <c r="U51" s="27"/>
      <c r="V51" s="29"/>
    </row>
    <row r="52" spans="2:23" ht="13" x14ac:dyDescent="0.3">
      <c r="B52" s="37" t="s">
        <v>86</v>
      </c>
      <c r="C52" s="37" t="s">
        <v>87</v>
      </c>
      <c r="D52" s="37" t="s">
        <v>80</v>
      </c>
      <c r="E52" s="38"/>
      <c r="F52" s="37">
        <v>60</v>
      </c>
      <c r="G52" s="37">
        <v>100000</v>
      </c>
      <c r="H52" s="37">
        <v>20</v>
      </c>
      <c r="I52" s="39">
        <v>685</v>
      </c>
      <c r="J52" s="36"/>
      <c r="K52" s="40"/>
      <c r="L52" s="36"/>
      <c r="M52" s="11">
        <f t="shared" si="3"/>
        <v>0</v>
      </c>
      <c r="N52" s="35"/>
      <c r="O52" s="35"/>
      <c r="P52" s="36"/>
      <c r="Q52" s="36"/>
      <c r="R52" s="11">
        <f t="shared" si="0"/>
        <v>0</v>
      </c>
      <c r="S52" s="11">
        <f t="shared" si="1"/>
        <v>0</v>
      </c>
      <c r="T52" s="31" t="e">
        <f t="shared" si="23"/>
        <v>#DIV/0!</v>
      </c>
      <c r="U52" s="27"/>
      <c r="V52" s="29"/>
    </row>
    <row r="53" spans="2:23" ht="13" x14ac:dyDescent="0.35">
      <c r="B53" s="12" t="s">
        <v>2</v>
      </c>
      <c r="C53" s="12"/>
      <c r="D53" s="12"/>
      <c r="E53" s="12"/>
      <c r="F53" s="12"/>
      <c r="G53" s="12"/>
      <c r="H53" s="12"/>
      <c r="I53" s="13">
        <f>+SUMPRODUCT(F44:F52,H44:H52,I44:I52)</f>
        <v>6388800</v>
      </c>
      <c r="J53" s="13">
        <f>+SUMPRODUCT(J44:J52,F44:F52,H44:H52)</f>
        <v>0</v>
      </c>
      <c r="K53" s="13"/>
      <c r="L53" s="13"/>
      <c r="M53" s="13"/>
      <c r="N53" s="13"/>
      <c r="O53" s="13"/>
      <c r="P53" s="13"/>
      <c r="Q53" s="13"/>
      <c r="R53" s="14">
        <f>SUM(R44:R52)</f>
        <v>0</v>
      </c>
      <c r="S53" s="15">
        <f>SUM(S44:S52)</f>
        <v>0</v>
      </c>
      <c r="T53" s="16" t="e">
        <f t="shared" si="23"/>
        <v>#DIV/0!</v>
      </c>
      <c r="U53" s="105"/>
      <c r="V53" s="105"/>
      <c r="W53" s="8"/>
    </row>
    <row r="54" spans="2:23" ht="13" x14ac:dyDescent="0.3">
      <c r="B54" s="37" t="s">
        <v>88</v>
      </c>
      <c r="C54" s="37" t="s">
        <v>89</v>
      </c>
      <c r="D54" s="37" t="s">
        <v>80</v>
      </c>
      <c r="E54" s="38"/>
      <c r="F54" s="37">
        <v>36</v>
      </c>
      <c r="G54" s="37">
        <v>30000</v>
      </c>
      <c r="H54" s="37">
        <v>30</v>
      </c>
      <c r="I54" s="39">
        <v>650</v>
      </c>
      <c r="J54" s="36"/>
      <c r="K54" s="40"/>
      <c r="L54" s="36"/>
      <c r="M54" s="11">
        <f t="shared" si="3"/>
        <v>0</v>
      </c>
      <c r="N54" s="35"/>
      <c r="O54" s="35"/>
      <c r="P54" s="36"/>
      <c r="Q54" s="36"/>
      <c r="R54" s="11">
        <f t="shared" si="0"/>
        <v>0</v>
      </c>
      <c r="S54" s="11">
        <f t="shared" si="1"/>
        <v>0</v>
      </c>
      <c r="T54" s="31" t="e">
        <f t="shared" si="23"/>
        <v>#DIV/0!</v>
      </c>
      <c r="U54" s="27"/>
      <c r="V54" s="29"/>
    </row>
    <row r="55" spans="2:23" ht="13" x14ac:dyDescent="0.3">
      <c r="B55" s="37" t="s">
        <v>88</v>
      </c>
      <c r="C55" s="37" t="s">
        <v>89</v>
      </c>
      <c r="D55" s="37" t="s">
        <v>80</v>
      </c>
      <c r="E55" s="38"/>
      <c r="F55" s="37">
        <v>36</v>
      </c>
      <c r="G55" s="37">
        <v>45000</v>
      </c>
      <c r="H55" s="37">
        <v>30</v>
      </c>
      <c r="I55" s="39">
        <v>680</v>
      </c>
      <c r="J55" s="36"/>
      <c r="K55" s="40"/>
      <c r="L55" s="36"/>
      <c r="M55" s="11">
        <f t="shared" si="3"/>
        <v>0</v>
      </c>
      <c r="N55" s="35"/>
      <c r="O55" s="35"/>
      <c r="P55" s="36"/>
      <c r="Q55" s="36"/>
      <c r="R55" s="11">
        <f t="shared" si="0"/>
        <v>0</v>
      </c>
      <c r="S55" s="11">
        <f>+(M55+(P55+Q55+O55)*F55)*H55</f>
        <v>0</v>
      </c>
      <c r="T55" s="31" t="e">
        <f t="shared" si="23"/>
        <v>#DIV/0!</v>
      </c>
      <c r="U55" s="27"/>
      <c r="V55" s="29"/>
    </row>
    <row r="56" spans="2:23" ht="13" x14ac:dyDescent="0.3">
      <c r="B56" s="37" t="s">
        <v>88</v>
      </c>
      <c r="C56" s="37" t="s">
        <v>89</v>
      </c>
      <c r="D56" s="37" t="s">
        <v>80</v>
      </c>
      <c r="E56" s="38"/>
      <c r="F56" s="37">
        <v>36</v>
      </c>
      <c r="G56" s="37">
        <v>60000</v>
      </c>
      <c r="H56" s="37">
        <v>40</v>
      </c>
      <c r="I56" s="39">
        <v>720</v>
      </c>
      <c r="J56" s="36"/>
      <c r="K56" s="40"/>
      <c r="L56" s="36"/>
      <c r="M56" s="11"/>
      <c r="N56" s="35"/>
      <c r="O56" s="35"/>
      <c r="P56" s="36"/>
      <c r="Q56" s="36"/>
      <c r="R56" s="11">
        <f t="shared" si="0"/>
        <v>0</v>
      </c>
      <c r="S56" s="11">
        <f t="shared" ref="S56:S62" si="24">+(M56+(P56+Q56+O56)*F56)*H56</f>
        <v>0</v>
      </c>
      <c r="T56" s="31" t="e">
        <f t="shared" ref="T56:T62" si="25">S56/$H$81</f>
        <v>#DIV/0!</v>
      </c>
      <c r="U56" s="27"/>
      <c r="V56" s="29"/>
    </row>
    <row r="57" spans="2:23" ht="13" x14ac:dyDescent="0.3">
      <c r="B57" s="37" t="s">
        <v>88</v>
      </c>
      <c r="C57" s="37" t="s">
        <v>89</v>
      </c>
      <c r="D57" s="37" t="s">
        <v>80</v>
      </c>
      <c r="E57" s="38"/>
      <c r="F57" s="37">
        <v>48</v>
      </c>
      <c r="G57" s="37">
        <v>40000</v>
      </c>
      <c r="H57" s="37">
        <v>30</v>
      </c>
      <c r="I57" s="39">
        <v>620</v>
      </c>
      <c r="J57" s="36"/>
      <c r="K57" s="40"/>
      <c r="L57" s="36"/>
      <c r="M57" s="11"/>
      <c r="N57" s="35"/>
      <c r="O57" s="35"/>
      <c r="P57" s="36"/>
      <c r="Q57" s="36"/>
      <c r="R57" s="11">
        <f t="shared" si="0"/>
        <v>0</v>
      </c>
      <c r="S57" s="11">
        <f t="shared" si="24"/>
        <v>0</v>
      </c>
      <c r="T57" s="31" t="e">
        <f t="shared" si="25"/>
        <v>#DIV/0!</v>
      </c>
      <c r="U57" s="27"/>
      <c r="V57" s="29"/>
    </row>
    <row r="58" spans="2:23" ht="13" x14ac:dyDescent="0.3">
      <c r="B58" s="37" t="s">
        <v>88</v>
      </c>
      <c r="C58" s="37" t="s">
        <v>89</v>
      </c>
      <c r="D58" s="37" t="s">
        <v>80</v>
      </c>
      <c r="E58" s="38"/>
      <c r="F58" s="37">
        <v>48</v>
      </c>
      <c r="G58" s="37">
        <v>60000</v>
      </c>
      <c r="H58" s="37">
        <v>30</v>
      </c>
      <c r="I58" s="39">
        <v>650</v>
      </c>
      <c r="J58" s="36"/>
      <c r="K58" s="40"/>
      <c r="L58" s="36"/>
      <c r="M58" s="11"/>
      <c r="N58" s="35"/>
      <c r="O58" s="35"/>
      <c r="P58" s="36"/>
      <c r="Q58" s="36"/>
      <c r="R58" s="11">
        <f t="shared" si="0"/>
        <v>0</v>
      </c>
      <c r="S58" s="11">
        <f t="shared" si="24"/>
        <v>0</v>
      </c>
      <c r="T58" s="31" t="e">
        <f t="shared" si="25"/>
        <v>#DIV/0!</v>
      </c>
      <c r="U58" s="27"/>
      <c r="V58" s="29"/>
    </row>
    <row r="59" spans="2:23" ht="13" x14ac:dyDescent="0.3">
      <c r="B59" s="37" t="s">
        <v>88</v>
      </c>
      <c r="C59" s="37" t="s">
        <v>89</v>
      </c>
      <c r="D59" s="37" t="s">
        <v>80</v>
      </c>
      <c r="E59" s="38"/>
      <c r="F59" s="37">
        <v>48</v>
      </c>
      <c r="G59" s="37">
        <v>80000</v>
      </c>
      <c r="H59" s="37">
        <v>40</v>
      </c>
      <c r="I59" s="39">
        <v>685</v>
      </c>
      <c r="J59" s="36"/>
      <c r="K59" s="40"/>
      <c r="L59" s="36"/>
      <c r="M59" s="11"/>
      <c r="N59" s="35"/>
      <c r="O59" s="35"/>
      <c r="P59" s="36"/>
      <c r="Q59" s="36"/>
      <c r="R59" s="11">
        <f t="shared" si="0"/>
        <v>0</v>
      </c>
      <c r="S59" s="11">
        <f t="shared" si="24"/>
        <v>0</v>
      </c>
      <c r="T59" s="31" t="e">
        <f t="shared" si="25"/>
        <v>#DIV/0!</v>
      </c>
      <c r="U59" s="27"/>
      <c r="V59" s="29"/>
    </row>
    <row r="60" spans="2:23" ht="13" x14ac:dyDescent="0.3">
      <c r="B60" s="37" t="s">
        <v>88</v>
      </c>
      <c r="C60" s="37" t="s">
        <v>89</v>
      </c>
      <c r="D60" s="37" t="s">
        <v>80</v>
      </c>
      <c r="E60" s="38"/>
      <c r="F60" s="37">
        <v>60</v>
      </c>
      <c r="G60" s="37">
        <v>50000</v>
      </c>
      <c r="H60" s="37">
        <v>30</v>
      </c>
      <c r="I60" s="39">
        <v>605</v>
      </c>
      <c r="J60" s="36"/>
      <c r="K60" s="40"/>
      <c r="L60" s="36"/>
      <c r="M60" s="11"/>
      <c r="N60" s="35"/>
      <c r="O60" s="35"/>
      <c r="P60" s="36"/>
      <c r="Q60" s="36"/>
      <c r="R60" s="11">
        <f t="shared" si="0"/>
        <v>0</v>
      </c>
      <c r="S60" s="11">
        <f t="shared" si="24"/>
        <v>0</v>
      </c>
      <c r="T60" s="31" t="e">
        <f t="shared" si="25"/>
        <v>#DIV/0!</v>
      </c>
      <c r="U60" s="27"/>
      <c r="V60" s="29"/>
    </row>
    <row r="61" spans="2:23" ht="13" x14ac:dyDescent="0.3">
      <c r="B61" s="37" t="s">
        <v>88</v>
      </c>
      <c r="C61" s="37" t="s">
        <v>89</v>
      </c>
      <c r="D61" s="37" t="s">
        <v>80</v>
      </c>
      <c r="E61" s="38"/>
      <c r="F61" s="37">
        <v>60</v>
      </c>
      <c r="G61" s="37">
        <v>75000</v>
      </c>
      <c r="H61" s="37">
        <v>30</v>
      </c>
      <c r="I61" s="39">
        <v>630</v>
      </c>
      <c r="J61" s="36"/>
      <c r="K61" s="40"/>
      <c r="L61" s="36"/>
      <c r="M61" s="11">
        <f t="shared" si="3"/>
        <v>0</v>
      </c>
      <c r="N61" s="35"/>
      <c r="O61" s="35"/>
      <c r="P61" s="36"/>
      <c r="Q61" s="36"/>
      <c r="R61" s="11">
        <f t="shared" si="0"/>
        <v>0</v>
      </c>
      <c r="S61" s="11">
        <f t="shared" si="24"/>
        <v>0</v>
      </c>
      <c r="T61" s="31" t="e">
        <f t="shared" si="25"/>
        <v>#DIV/0!</v>
      </c>
      <c r="U61" s="27"/>
      <c r="V61" s="29"/>
    </row>
    <row r="62" spans="2:23" ht="13" x14ac:dyDescent="0.3">
      <c r="B62" s="37" t="s">
        <v>88</v>
      </c>
      <c r="C62" s="37" t="s">
        <v>89</v>
      </c>
      <c r="D62" s="37" t="s">
        <v>80</v>
      </c>
      <c r="E62" s="38"/>
      <c r="F62" s="37">
        <v>60</v>
      </c>
      <c r="G62" s="37">
        <v>100000</v>
      </c>
      <c r="H62" s="37">
        <v>40</v>
      </c>
      <c r="I62" s="39">
        <v>665</v>
      </c>
      <c r="J62" s="36"/>
      <c r="K62" s="40"/>
      <c r="L62" s="36"/>
      <c r="M62" s="11">
        <f t="shared" ref="M62" si="26">+(K62-L62)</f>
        <v>0</v>
      </c>
      <c r="N62" s="35"/>
      <c r="O62" s="35"/>
      <c r="P62" s="36"/>
      <c r="Q62" s="36"/>
      <c r="R62" s="11">
        <f t="shared" si="0"/>
        <v>0</v>
      </c>
      <c r="S62" s="11">
        <f t="shared" si="24"/>
        <v>0</v>
      </c>
      <c r="T62" s="31" t="e">
        <f t="shared" si="25"/>
        <v>#DIV/0!</v>
      </c>
      <c r="U62" s="27"/>
      <c r="V62" s="29"/>
    </row>
    <row r="63" spans="2:23" ht="13" x14ac:dyDescent="0.35">
      <c r="B63" s="12" t="s">
        <v>2</v>
      </c>
      <c r="C63" s="12"/>
      <c r="D63" s="12"/>
      <c r="E63" s="12"/>
      <c r="F63" s="12"/>
      <c r="G63" s="12"/>
      <c r="H63" s="12"/>
      <c r="I63" s="13">
        <f>+SUMPRODUCT(F54:F62,H54:H62,I54:I62)</f>
        <v>9436200</v>
      </c>
      <c r="J63" s="13">
        <f>+SUMPRODUCT(J54:J62,F54:F62,H54:H62)</f>
        <v>0</v>
      </c>
      <c r="K63" s="13"/>
      <c r="L63" s="13"/>
      <c r="M63" s="13"/>
      <c r="N63" s="13"/>
      <c r="O63" s="13"/>
      <c r="P63" s="13"/>
      <c r="Q63" s="13"/>
      <c r="R63" s="14">
        <f>SUM(R54:R62)</f>
        <v>0</v>
      </c>
      <c r="S63" s="15">
        <f>SUM(S54:S62)</f>
        <v>0</v>
      </c>
      <c r="T63" s="16" t="e">
        <f>S63/$H$81</f>
        <v>#DIV/0!</v>
      </c>
      <c r="U63" s="105"/>
      <c r="V63" s="105"/>
      <c r="W63" s="8"/>
    </row>
    <row r="64" spans="2:23" ht="13" x14ac:dyDescent="0.35">
      <c r="B64" s="52" t="s">
        <v>2</v>
      </c>
      <c r="C64" s="52"/>
      <c r="D64" s="52"/>
      <c r="E64" s="52"/>
      <c r="F64" s="52"/>
      <c r="G64" s="52"/>
      <c r="H64" s="52"/>
      <c r="I64" s="51">
        <f>+I63+I53+I43+I33+I23+I13</f>
        <v>45772800</v>
      </c>
      <c r="J64" s="32"/>
      <c r="W64" s="8"/>
    </row>
    <row r="67" spans="2:27" ht="22.75" customHeight="1" x14ac:dyDescent="0.35">
      <c r="B67" s="98" t="s">
        <v>14</v>
      </c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</row>
    <row r="68" spans="2:27" ht="13" x14ac:dyDescent="0.35">
      <c r="B68" s="9" t="s">
        <v>6</v>
      </c>
      <c r="C68" s="9"/>
      <c r="D68" s="9"/>
      <c r="E68" s="9"/>
      <c r="F68" s="9"/>
      <c r="G68" s="9"/>
      <c r="H68" s="9" t="s">
        <v>1</v>
      </c>
      <c r="I68" s="9" t="s">
        <v>4</v>
      </c>
      <c r="J68" s="100" t="s">
        <v>7</v>
      </c>
      <c r="K68" s="101"/>
      <c r="L68" s="101"/>
      <c r="M68" s="101"/>
      <c r="N68" s="101"/>
      <c r="O68" s="101"/>
      <c r="P68" s="101"/>
      <c r="Q68" s="101"/>
      <c r="R68" s="102"/>
      <c r="S68" s="103"/>
      <c r="T68" s="104"/>
      <c r="U68" s="104"/>
      <c r="V68" s="104"/>
      <c r="W68" s="104"/>
      <c r="X68" s="104"/>
      <c r="Y68" s="104"/>
      <c r="Z68" s="104"/>
      <c r="AA68" s="104"/>
    </row>
    <row r="69" spans="2:27" ht="13" x14ac:dyDescent="0.35">
      <c r="B69" s="7" t="s">
        <v>5</v>
      </c>
      <c r="C69" s="7"/>
      <c r="D69" s="7"/>
      <c r="E69" s="7"/>
      <c r="F69" s="7"/>
      <c r="G69" s="7"/>
      <c r="H69" s="10"/>
      <c r="I69" s="17" t="e">
        <f t="shared" ref="I69:I76" si="27">H69/$H$81</f>
        <v>#DIV/0!</v>
      </c>
      <c r="J69" s="27"/>
      <c r="K69" s="28"/>
      <c r="L69" s="28"/>
      <c r="M69" s="28"/>
      <c r="N69" s="28"/>
      <c r="O69" s="28"/>
      <c r="P69" s="28"/>
      <c r="Q69" s="28"/>
      <c r="R69" s="29"/>
    </row>
    <row r="70" spans="2:27" ht="26" x14ac:dyDescent="0.35">
      <c r="B70" s="7" t="s">
        <v>25</v>
      </c>
      <c r="C70" s="7"/>
      <c r="D70" s="7"/>
      <c r="E70" s="7"/>
      <c r="F70" s="7"/>
      <c r="G70" s="7"/>
      <c r="H70" s="10"/>
      <c r="I70" s="17" t="e">
        <f t="shared" si="27"/>
        <v>#DIV/0!</v>
      </c>
      <c r="J70" s="27"/>
      <c r="K70" s="28"/>
      <c r="L70" s="28"/>
      <c r="M70" s="28"/>
      <c r="N70" s="28"/>
      <c r="O70" s="28"/>
      <c r="P70" s="28"/>
      <c r="Q70" s="28"/>
      <c r="R70" s="29"/>
    </row>
    <row r="71" spans="2:27" ht="26" x14ac:dyDescent="0.35">
      <c r="B71" s="7" t="s">
        <v>26</v>
      </c>
      <c r="C71" s="7"/>
      <c r="D71" s="7"/>
      <c r="E71" s="7"/>
      <c r="F71" s="7"/>
      <c r="G71" s="7"/>
      <c r="H71" s="10"/>
      <c r="I71" s="17" t="e">
        <f t="shared" si="27"/>
        <v>#DIV/0!</v>
      </c>
      <c r="J71" s="27"/>
      <c r="K71" s="28"/>
      <c r="L71" s="28"/>
      <c r="M71" s="28"/>
      <c r="N71" s="28"/>
      <c r="O71" s="28"/>
      <c r="P71" s="28"/>
      <c r="Q71" s="28"/>
      <c r="R71" s="29"/>
    </row>
    <row r="72" spans="2:27" ht="26" x14ac:dyDescent="0.35">
      <c r="B72" s="7" t="s">
        <v>27</v>
      </c>
      <c r="C72" s="7"/>
      <c r="D72" s="7"/>
      <c r="E72" s="7"/>
      <c r="F72" s="7"/>
      <c r="G72" s="7"/>
      <c r="H72" s="10"/>
      <c r="I72" s="17" t="e">
        <f t="shared" si="27"/>
        <v>#DIV/0!</v>
      </c>
      <c r="J72" s="27"/>
      <c r="K72" s="28"/>
      <c r="L72" s="28"/>
      <c r="M72" s="28"/>
      <c r="N72" s="28"/>
      <c r="O72" s="28"/>
      <c r="P72" s="28"/>
      <c r="Q72" s="28"/>
      <c r="R72" s="29"/>
    </row>
    <row r="73" spans="2:27" ht="13" x14ac:dyDescent="0.35">
      <c r="B73" s="7" t="s">
        <v>29</v>
      </c>
      <c r="C73" s="7"/>
      <c r="D73" s="7"/>
      <c r="E73" s="7"/>
      <c r="F73" s="7"/>
      <c r="G73" s="7"/>
      <c r="H73" s="10"/>
      <c r="I73" s="17" t="e">
        <f t="shared" si="27"/>
        <v>#DIV/0!</v>
      </c>
      <c r="J73" s="27"/>
      <c r="K73" s="28"/>
      <c r="L73" s="28"/>
      <c r="M73" s="28"/>
      <c r="N73" s="28"/>
      <c r="O73" s="28"/>
      <c r="P73" s="28"/>
      <c r="Q73" s="28"/>
      <c r="R73" s="29"/>
    </row>
    <row r="74" spans="2:27" ht="13" x14ac:dyDescent="0.35">
      <c r="B74" s="7" t="s">
        <v>28</v>
      </c>
      <c r="C74" s="7"/>
      <c r="D74" s="7"/>
      <c r="E74" s="7"/>
      <c r="F74" s="7"/>
      <c r="G74" s="7"/>
      <c r="H74" s="10"/>
      <c r="I74" s="17" t="e">
        <f t="shared" si="27"/>
        <v>#DIV/0!</v>
      </c>
      <c r="J74" s="27"/>
      <c r="K74" s="28"/>
      <c r="L74" s="28"/>
      <c r="M74" s="28"/>
      <c r="N74" s="28"/>
      <c r="O74" s="28"/>
      <c r="P74" s="28"/>
      <c r="Q74" s="28"/>
      <c r="R74" s="29"/>
    </row>
    <row r="75" spans="2:27" ht="39" x14ac:dyDescent="0.35">
      <c r="B75" s="7" t="s">
        <v>36</v>
      </c>
      <c r="C75" s="7"/>
      <c r="D75" s="7"/>
      <c r="E75" s="7"/>
      <c r="F75" s="7"/>
      <c r="G75" s="7"/>
      <c r="H75" s="10"/>
      <c r="I75" s="17" t="e">
        <f t="shared" si="27"/>
        <v>#DIV/0!</v>
      </c>
      <c r="J75" s="27"/>
      <c r="K75" s="28"/>
      <c r="L75" s="28"/>
      <c r="M75" s="28"/>
      <c r="N75" s="28"/>
      <c r="O75" s="28"/>
      <c r="P75" s="28"/>
      <c r="Q75" s="28"/>
      <c r="R75" s="29"/>
    </row>
    <row r="76" spans="2:27" ht="13" x14ac:dyDescent="0.35">
      <c r="B76" s="12" t="s">
        <v>2</v>
      </c>
      <c r="C76" s="12"/>
      <c r="D76" s="12"/>
      <c r="E76" s="12"/>
      <c r="F76" s="12"/>
      <c r="G76" s="12"/>
      <c r="H76" s="19">
        <f>SUM(H69:H75)</f>
        <v>0</v>
      </c>
      <c r="I76" s="18" t="e">
        <f t="shared" si="27"/>
        <v>#DIV/0!</v>
      </c>
      <c r="J76" s="90"/>
      <c r="K76" s="91"/>
      <c r="L76" s="91"/>
      <c r="M76" s="91"/>
      <c r="N76" s="91"/>
      <c r="O76" s="91"/>
      <c r="P76" s="91"/>
      <c r="Q76" s="91"/>
      <c r="R76" s="92"/>
    </row>
    <row r="79" spans="2:27" ht="22.75" customHeight="1" x14ac:dyDescent="0.35">
      <c r="B79" s="93" t="s">
        <v>8</v>
      </c>
      <c r="C79" s="93"/>
      <c r="D79" s="93"/>
      <c r="E79" s="93"/>
      <c r="F79" s="93"/>
      <c r="G79" s="93"/>
      <c r="H79" s="93"/>
      <c r="I79" s="93"/>
    </row>
    <row r="80" spans="2:27" ht="29" x14ac:dyDescent="0.35">
      <c r="B80" s="20" t="s">
        <v>9</v>
      </c>
      <c r="C80" s="20"/>
      <c r="D80" s="20"/>
      <c r="E80" s="20"/>
      <c r="F80" s="20"/>
      <c r="G80" s="26"/>
      <c r="H80" s="21">
        <f>R63+R53+R43+R33+R23+R13</f>
        <v>0</v>
      </c>
      <c r="I80" s="22"/>
    </row>
    <row r="81" spans="2:9" ht="29" x14ac:dyDescent="0.35">
      <c r="B81" s="20" t="s">
        <v>10</v>
      </c>
      <c r="C81" s="20"/>
      <c r="D81" s="20"/>
      <c r="E81" s="20"/>
      <c r="F81" s="20"/>
      <c r="G81" s="25"/>
      <c r="H81" s="21">
        <f>S63+S53+S43+S33+S23+S13</f>
        <v>0</v>
      </c>
      <c r="I81" s="30" t="e">
        <f>H81/$H$80</f>
        <v>#DIV/0!</v>
      </c>
    </row>
    <row r="82" spans="2:9" ht="29" x14ac:dyDescent="0.35">
      <c r="B82" s="20" t="s">
        <v>11</v>
      </c>
      <c r="C82" s="20"/>
      <c r="D82" s="20"/>
      <c r="E82" s="20"/>
      <c r="F82" s="20"/>
      <c r="G82" s="20"/>
      <c r="H82" s="21">
        <f>H80-H81</f>
        <v>0</v>
      </c>
      <c r="I82" s="23" t="e">
        <f>H82/$H$80</f>
        <v>#DIV/0!</v>
      </c>
    </row>
    <row r="83" spans="2:9" ht="14.5" x14ac:dyDescent="0.35">
      <c r="B83" s="24"/>
      <c r="C83" s="24"/>
      <c r="D83" s="24"/>
      <c r="E83" s="24"/>
      <c r="F83" s="24"/>
      <c r="G83" s="24"/>
      <c r="H83" s="24"/>
      <c r="I83" s="24"/>
    </row>
  </sheetData>
  <mergeCells count="14">
    <mergeCell ref="J76:R76"/>
    <mergeCell ref="B79:I79"/>
    <mergeCell ref="B1:V1"/>
    <mergeCell ref="B2:V2"/>
    <mergeCell ref="U3:V3"/>
    <mergeCell ref="U13:V13"/>
    <mergeCell ref="U23:V23"/>
    <mergeCell ref="U33:V33"/>
    <mergeCell ref="U43:V43"/>
    <mergeCell ref="U53:V53"/>
    <mergeCell ref="U63:V63"/>
    <mergeCell ref="B67:R67"/>
    <mergeCell ref="J68:R68"/>
    <mergeCell ref="S68:AA68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3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B1:AA63"/>
  <sheetViews>
    <sheetView tabSelected="1" topLeftCell="H46" zoomScale="85" zoomScaleNormal="85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20.36328125" style="1" bestFit="1" customWidth="1"/>
    <col min="4" max="4" width="46.0898437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94" t="s">
        <v>91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3" ht="22.75" customHeight="1" x14ac:dyDescent="0.35">
      <c r="B2" s="95" t="s">
        <v>16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3" ht="91" x14ac:dyDescent="0.35">
      <c r="B3" s="9" t="s">
        <v>40</v>
      </c>
      <c r="C3" s="9" t="s">
        <v>43</v>
      </c>
      <c r="D3" s="9" t="s">
        <v>44</v>
      </c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3" ht="13" x14ac:dyDescent="0.3">
      <c r="B4" s="37" t="s">
        <v>90</v>
      </c>
      <c r="C4" s="37" t="s">
        <v>92</v>
      </c>
      <c r="D4" s="37" t="s">
        <v>93</v>
      </c>
      <c r="E4" s="38"/>
      <c r="F4" s="37">
        <v>36</v>
      </c>
      <c r="G4" s="37">
        <v>60000</v>
      </c>
      <c r="H4" s="37">
        <v>25</v>
      </c>
      <c r="I4" s="39">
        <v>410</v>
      </c>
      <c r="J4" s="36"/>
      <c r="K4" s="40"/>
      <c r="L4" s="36"/>
      <c r="M4" s="11">
        <f>+(K4-L4)</f>
        <v>0</v>
      </c>
      <c r="N4" s="35"/>
      <c r="O4" s="35"/>
      <c r="P4" s="36"/>
      <c r="Q4" s="36"/>
      <c r="R4" s="11">
        <f t="shared" ref="R4:R41" si="0">+J4*F4*H4</f>
        <v>0</v>
      </c>
      <c r="S4" s="11">
        <f t="shared" ref="S4:S41" si="1">+(M4+(P4+Q4+O4)*F4)*H4</f>
        <v>0</v>
      </c>
      <c r="T4" s="31" t="e">
        <f t="shared" ref="T4:T15" si="2">S4/$H$61</f>
        <v>#DIV/0!</v>
      </c>
      <c r="U4" s="27"/>
      <c r="V4" s="29"/>
    </row>
    <row r="5" spans="2:23" ht="13" x14ac:dyDescent="0.3">
      <c r="B5" s="37" t="s">
        <v>90</v>
      </c>
      <c r="C5" s="37" t="s">
        <v>92</v>
      </c>
      <c r="D5" s="37" t="s">
        <v>93</v>
      </c>
      <c r="E5" s="38"/>
      <c r="F5" s="37">
        <v>36</v>
      </c>
      <c r="G5" s="37">
        <v>90000</v>
      </c>
      <c r="H5" s="37">
        <v>30</v>
      </c>
      <c r="I5" s="39">
        <v>450</v>
      </c>
      <c r="J5" s="36"/>
      <c r="K5" s="40"/>
      <c r="L5" s="36"/>
      <c r="M5" s="11">
        <f>+(K5-L5)</f>
        <v>0</v>
      </c>
      <c r="N5" s="35"/>
      <c r="O5" s="35"/>
      <c r="P5" s="36"/>
      <c r="Q5" s="36"/>
      <c r="R5" s="11">
        <f t="shared" si="0"/>
        <v>0</v>
      </c>
      <c r="S5" s="11">
        <f t="shared" si="1"/>
        <v>0</v>
      </c>
      <c r="T5" s="31" t="e">
        <f t="shared" si="2"/>
        <v>#DIV/0!</v>
      </c>
      <c r="U5" s="27"/>
      <c r="V5" s="29"/>
    </row>
    <row r="6" spans="2:23" ht="13" x14ac:dyDescent="0.3">
      <c r="B6" s="37" t="s">
        <v>90</v>
      </c>
      <c r="C6" s="37" t="s">
        <v>92</v>
      </c>
      <c r="D6" s="37" t="s">
        <v>93</v>
      </c>
      <c r="E6" s="38"/>
      <c r="F6" s="37">
        <v>36</v>
      </c>
      <c r="G6" s="37">
        <v>120000</v>
      </c>
      <c r="H6" s="37">
        <v>35</v>
      </c>
      <c r="I6" s="39">
        <v>480</v>
      </c>
      <c r="J6" s="36"/>
      <c r="K6" s="40"/>
      <c r="L6" s="36"/>
      <c r="M6" s="11">
        <f t="shared" ref="M6:M41" si="3">+(K6-L6)</f>
        <v>0</v>
      </c>
      <c r="N6" s="35"/>
      <c r="O6" s="35"/>
      <c r="P6" s="36"/>
      <c r="Q6" s="36"/>
      <c r="R6" s="11">
        <f t="shared" si="0"/>
        <v>0</v>
      </c>
      <c r="S6" s="11">
        <f t="shared" si="1"/>
        <v>0</v>
      </c>
      <c r="T6" s="31" t="e">
        <f t="shared" si="2"/>
        <v>#DIV/0!</v>
      </c>
      <c r="U6" s="27"/>
      <c r="V6" s="29"/>
    </row>
    <row r="7" spans="2:23" ht="13" x14ac:dyDescent="0.3">
      <c r="B7" s="37" t="s">
        <v>90</v>
      </c>
      <c r="C7" s="37" t="s">
        <v>92</v>
      </c>
      <c r="D7" s="37" t="s">
        <v>93</v>
      </c>
      <c r="E7" s="38"/>
      <c r="F7" s="37">
        <v>48</v>
      </c>
      <c r="G7" s="37">
        <v>40000</v>
      </c>
      <c r="H7" s="37">
        <v>30</v>
      </c>
      <c r="I7" s="39">
        <v>380</v>
      </c>
      <c r="J7" s="36"/>
      <c r="K7" s="40"/>
      <c r="L7" s="36"/>
      <c r="M7" s="11">
        <f t="shared" si="3"/>
        <v>0</v>
      </c>
      <c r="N7" s="35"/>
      <c r="O7" s="35"/>
      <c r="P7" s="36"/>
      <c r="Q7" s="36"/>
      <c r="R7" s="11">
        <f t="shared" si="0"/>
        <v>0</v>
      </c>
      <c r="S7" s="11">
        <f t="shared" si="1"/>
        <v>0</v>
      </c>
      <c r="T7" s="31" t="e">
        <f t="shared" si="2"/>
        <v>#DIV/0!</v>
      </c>
      <c r="U7" s="27"/>
      <c r="V7" s="29"/>
    </row>
    <row r="8" spans="2:23" ht="13" x14ac:dyDescent="0.3">
      <c r="B8" s="37" t="s">
        <v>90</v>
      </c>
      <c r="C8" s="37" t="s">
        <v>92</v>
      </c>
      <c r="D8" s="37" t="s">
        <v>93</v>
      </c>
      <c r="E8" s="38"/>
      <c r="F8" s="37">
        <v>48</v>
      </c>
      <c r="G8" s="37">
        <v>60000</v>
      </c>
      <c r="H8" s="37">
        <v>35</v>
      </c>
      <c r="I8" s="39">
        <v>390</v>
      </c>
      <c r="J8" s="36"/>
      <c r="K8" s="40"/>
      <c r="L8" s="36"/>
      <c r="M8" s="11">
        <f t="shared" si="3"/>
        <v>0</v>
      </c>
      <c r="N8" s="35"/>
      <c r="O8" s="35"/>
      <c r="P8" s="36"/>
      <c r="Q8" s="36"/>
      <c r="R8" s="11">
        <f t="shared" si="0"/>
        <v>0</v>
      </c>
      <c r="S8" s="11">
        <f t="shared" si="1"/>
        <v>0</v>
      </c>
      <c r="T8" s="31" t="e">
        <f t="shared" si="2"/>
        <v>#DIV/0!</v>
      </c>
      <c r="U8" s="27"/>
      <c r="V8" s="29"/>
    </row>
    <row r="9" spans="2:23" ht="13" x14ac:dyDescent="0.3">
      <c r="B9" s="37" t="s">
        <v>90</v>
      </c>
      <c r="C9" s="37" t="s">
        <v>92</v>
      </c>
      <c r="D9" s="37" t="s">
        <v>93</v>
      </c>
      <c r="E9" s="38"/>
      <c r="F9" s="37">
        <v>48</v>
      </c>
      <c r="G9" s="37">
        <v>80000</v>
      </c>
      <c r="H9" s="37">
        <v>50</v>
      </c>
      <c r="I9" s="39">
        <v>400</v>
      </c>
      <c r="J9" s="36"/>
      <c r="K9" s="40"/>
      <c r="L9" s="36"/>
      <c r="M9" s="11">
        <f t="shared" si="3"/>
        <v>0</v>
      </c>
      <c r="N9" s="35"/>
      <c r="O9" s="35"/>
      <c r="P9" s="36"/>
      <c r="Q9" s="36"/>
      <c r="R9" s="11">
        <f t="shared" si="0"/>
        <v>0</v>
      </c>
      <c r="S9" s="11">
        <f t="shared" si="1"/>
        <v>0</v>
      </c>
      <c r="T9" s="31" t="e">
        <f t="shared" si="2"/>
        <v>#DIV/0!</v>
      </c>
      <c r="U9" s="27"/>
      <c r="V9" s="29"/>
    </row>
    <row r="10" spans="2:23" ht="13" x14ac:dyDescent="0.3">
      <c r="B10" s="37" t="s">
        <v>90</v>
      </c>
      <c r="C10" s="37" t="s">
        <v>92</v>
      </c>
      <c r="D10" s="37" t="s">
        <v>93</v>
      </c>
      <c r="E10" s="38"/>
      <c r="F10" s="37">
        <v>48</v>
      </c>
      <c r="G10" s="37">
        <v>100000</v>
      </c>
      <c r="H10" s="37">
        <v>50</v>
      </c>
      <c r="I10" s="39">
        <v>410</v>
      </c>
      <c r="J10" s="36"/>
      <c r="K10" s="40"/>
      <c r="L10" s="36"/>
      <c r="M10" s="11">
        <f t="shared" si="3"/>
        <v>0</v>
      </c>
      <c r="N10" s="35"/>
      <c r="O10" s="35"/>
      <c r="P10" s="36"/>
      <c r="Q10" s="36"/>
      <c r="R10" s="11">
        <f t="shared" si="0"/>
        <v>0</v>
      </c>
      <c r="S10" s="11">
        <f t="shared" si="1"/>
        <v>0</v>
      </c>
      <c r="T10" s="31" t="e">
        <f t="shared" si="2"/>
        <v>#DIV/0!</v>
      </c>
      <c r="U10" s="27"/>
      <c r="V10" s="29"/>
    </row>
    <row r="11" spans="2:23" ht="13" x14ac:dyDescent="0.3">
      <c r="B11" s="37" t="s">
        <v>90</v>
      </c>
      <c r="C11" s="37" t="s">
        <v>92</v>
      </c>
      <c r="D11" s="37" t="s">
        <v>93</v>
      </c>
      <c r="E11" s="38"/>
      <c r="F11" s="37">
        <v>48</v>
      </c>
      <c r="G11" s="37">
        <v>120000</v>
      </c>
      <c r="H11" s="37">
        <v>50</v>
      </c>
      <c r="I11" s="39">
        <v>460</v>
      </c>
      <c r="J11" s="36"/>
      <c r="K11" s="40"/>
      <c r="L11" s="36"/>
      <c r="M11" s="11">
        <f t="shared" si="3"/>
        <v>0</v>
      </c>
      <c r="N11" s="35"/>
      <c r="O11" s="35"/>
      <c r="P11" s="36"/>
      <c r="Q11" s="36"/>
      <c r="R11" s="11">
        <f t="shared" si="0"/>
        <v>0</v>
      </c>
      <c r="S11" s="11">
        <f t="shared" si="1"/>
        <v>0</v>
      </c>
      <c r="T11" s="31" t="e">
        <f t="shared" si="2"/>
        <v>#DIV/0!</v>
      </c>
      <c r="U11" s="27"/>
      <c r="V11" s="29"/>
    </row>
    <row r="12" spans="2:23" ht="13" x14ac:dyDescent="0.3">
      <c r="B12" s="37" t="s">
        <v>90</v>
      </c>
      <c r="C12" s="37" t="s">
        <v>92</v>
      </c>
      <c r="D12" s="37" t="s">
        <v>93</v>
      </c>
      <c r="E12" s="38"/>
      <c r="F12" s="37">
        <v>60</v>
      </c>
      <c r="G12" s="37">
        <v>50000</v>
      </c>
      <c r="H12" s="37">
        <v>50</v>
      </c>
      <c r="I12" s="39">
        <v>370</v>
      </c>
      <c r="J12" s="36"/>
      <c r="K12" s="40"/>
      <c r="L12" s="36"/>
      <c r="M12" s="11">
        <f t="shared" si="3"/>
        <v>0</v>
      </c>
      <c r="N12" s="35"/>
      <c r="O12" s="35"/>
      <c r="P12" s="36"/>
      <c r="Q12" s="36"/>
      <c r="R12" s="11">
        <f t="shared" si="0"/>
        <v>0</v>
      </c>
      <c r="S12" s="11">
        <f t="shared" si="1"/>
        <v>0</v>
      </c>
      <c r="T12" s="31" t="e">
        <f t="shared" si="2"/>
        <v>#DIV/0!</v>
      </c>
      <c r="U12" s="27"/>
      <c r="V12" s="29"/>
    </row>
    <row r="13" spans="2:23" ht="13" x14ac:dyDescent="0.3">
      <c r="B13" s="37" t="s">
        <v>90</v>
      </c>
      <c r="C13" s="37" t="s">
        <v>92</v>
      </c>
      <c r="D13" s="37" t="s">
        <v>93</v>
      </c>
      <c r="E13" s="38"/>
      <c r="F13" s="37">
        <v>60</v>
      </c>
      <c r="G13" s="37">
        <v>75000</v>
      </c>
      <c r="H13" s="37">
        <v>45</v>
      </c>
      <c r="I13" s="39">
        <v>380</v>
      </c>
      <c r="J13" s="36"/>
      <c r="K13" s="40"/>
      <c r="L13" s="36"/>
      <c r="M13" s="11">
        <f t="shared" si="3"/>
        <v>0</v>
      </c>
      <c r="N13" s="35"/>
      <c r="O13" s="35"/>
      <c r="P13" s="36"/>
      <c r="Q13" s="36"/>
      <c r="R13" s="11">
        <f t="shared" si="0"/>
        <v>0</v>
      </c>
      <c r="S13" s="11">
        <f t="shared" si="1"/>
        <v>0</v>
      </c>
      <c r="T13" s="31" t="e">
        <f t="shared" si="2"/>
        <v>#DIV/0!</v>
      </c>
      <c r="U13" s="27"/>
      <c r="V13" s="29"/>
    </row>
    <row r="14" spans="2:23" ht="13" x14ac:dyDescent="0.3">
      <c r="B14" s="37" t="s">
        <v>90</v>
      </c>
      <c r="C14" s="37" t="s">
        <v>92</v>
      </c>
      <c r="D14" s="37" t="s">
        <v>93</v>
      </c>
      <c r="E14" s="38"/>
      <c r="F14" s="37">
        <v>60</v>
      </c>
      <c r="G14" s="37">
        <v>100000</v>
      </c>
      <c r="H14" s="37">
        <v>50</v>
      </c>
      <c r="I14" s="39">
        <v>405</v>
      </c>
      <c r="J14" s="36"/>
      <c r="K14" s="40"/>
      <c r="L14" s="36"/>
      <c r="M14" s="11">
        <f t="shared" si="3"/>
        <v>0</v>
      </c>
      <c r="N14" s="35"/>
      <c r="O14" s="35"/>
      <c r="P14" s="36"/>
      <c r="Q14" s="36"/>
      <c r="R14" s="11">
        <f t="shared" si="0"/>
        <v>0</v>
      </c>
      <c r="S14" s="11">
        <f t="shared" si="1"/>
        <v>0</v>
      </c>
      <c r="T14" s="31" t="e">
        <f t="shared" si="2"/>
        <v>#DIV/0!</v>
      </c>
      <c r="U14" s="27"/>
      <c r="V14" s="29"/>
    </row>
    <row r="15" spans="2:23" ht="13" x14ac:dyDescent="0.3">
      <c r="B15" s="37" t="s">
        <v>90</v>
      </c>
      <c r="C15" s="37" t="s">
        <v>92</v>
      </c>
      <c r="D15" s="37" t="s">
        <v>93</v>
      </c>
      <c r="E15" s="38"/>
      <c r="F15" s="37">
        <v>60</v>
      </c>
      <c r="G15" s="37">
        <v>125000</v>
      </c>
      <c r="H15" s="37">
        <v>50</v>
      </c>
      <c r="I15" s="39">
        <v>430</v>
      </c>
      <c r="J15" s="36"/>
      <c r="K15" s="40"/>
      <c r="L15" s="36"/>
      <c r="M15" s="11">
        <f t="shared" si="3"/>
        <v>0</v>
      </c>
      <c r="N15" s="35"/>
      <c r="O15" s="35"/>
      <c r="P15" s="36"/>
      <c r="Q15" s="36"/>
      <c r="R15" s="11">
        <f t="shared" si="0"/>
        <v>0</v>
      </c>
      <c r="S15" s="11">
        <f t="shared" si="1"/>
        <v>0</v>
      </c>
      <c r="T15" s="31" t="e">
        <f t="shared" si="2"/>
        <v>#DIV/0!</v>
      </c>
      <c r="U15" s="27"/>
      <c r="V15" s="29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10351200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>S16/$H$61</f>
        <v>#DIV/0!</v>
      </c>
      <c r="U16" s="105"/>
      <c r="V16" s="105"/>
      <c r="W16" s="8"/>
    </row>
    <row r="17" spans="2:23" ht="13" x14ac:dyDescent="0.3">
      <c r="B17" s="37" t="s">
        <v>94</v>
      </c>
      <c r="C17" s="37" t="s">
        <v>95</v>
      </c>
      <c r="D17" s="37" t="s">
        <v>93</v>
      </c>
      <c r="E17" s="38"/>
      <c r="F17" s="37">
        <v>36</v>
      </c>
      <c r="G17" s="37">
        <v>60000</v>
      </c>
      <c r="H17" s="37">
        <v>20</v>
      </c>
      <c r="I17" s="39">
        <v>430</v>
      </c>
      <c r="J17" s="36"/>
      <c r="K17" s="40"/>
      <c r="L17" s="36"/>
      <c r="M17" s="11">
        <f t="shared" si="3"/>
        <v>0</v>
      </c>
      <c r="N17" s="35"/>
      <c r="O17" s="35"/>
      <c r="P17" s="36"/>
      <c r="Q17" s="36"/>
      <c r="R17" s="11">
        <f t="shared" ref="R17:R28" si="4">+J17*F17*H17</f>
        <v>0</v>
      </c>
      <c r="S17" s="11">
        <f t="shared" ref="S17:S28" si="5">+(M17+(P17+Q17+O17)*F17)*H17</f>
        <v>0</v>
      </c>
      <c r="T17" s="31" t="e">
        <f t="shared" ref="T17:T28" si="6">S17/$H$61</f>
        <v>#DIV/0!</v>
      </c>
      <c r="U17" s="27"/>
      <c r="V17" s="29"/>
    </row>
    <row r="18" spans="2:23" ht="13" x14ac:dyDescent="0.3">
      <c r="B18" s="37" t="s">
        <v>94</v>
      </c>
      <c r="C18" s="37" t="s">
        <v>95</v>
      </c>
      <c r="D18" s="37" t="s">
        <v>93</v>
      </c>
      <c r="E18" s="38"/>
      <c r="F18" s="37">
        <v>36</v>
      </c>
      <c r="G18" s="37">
        <v>90000</v>
      </c>
      <c r="H18" s="37">
        <v>25</v>
      </c>
      <c r="I18" s="39">
        <v>470</v>
      </c>
      <c r="J18" s="36"/>
      <c r="K18" s="40"/>
      <c r="L18" s="36"/>
      <c r="M18" s="11">
        <f t="shared" si="3"/>
        <v>0</v>
      </c>
      <c r="N18" s="35"/>
      <c r="O18" s="35"/>
      <c r="P18" s="36"/>
      <c r="Q18" s="36"/>
      <c r="R18" s="11">
        <f t="shared" si="4"/>
        <v>0</v>
      </c>
      <c r="S18" s="11">
        <f t="shared" si="5"/>
        <v>0</v>
      </c>
      <c r="T18" s="31" t="e">
        <f t="shared" si="6"/>
        <v>#DIV/0!</v>
      </c>
      <c r="U18" s="27"/>
      <c r="V18" s="29"/>
    </row>
    <row r="19" spans="2:23" ht="13" x14ac:dyDescent="0.3">
      <c r="B19" s="37" t="s">
        <v>94</v>
      </c>
      <c r="C19" s="37" t="s">
        <v>95</v>
      </c>
      <c r="D19" s="37" t="s">
        <v>93</v>
      </c>
      <c r="E19" s="38"/>
      <c r="F19" s="37">
        <v>36</v>
      </c>
      <c r="G19" s="37">
        <v>120000</v>
      </c>
      <c r="H19" s="37">
        <v>30</v>
      </c>
      <c r="I19" s="39">
        <v>510</v>
      </c>
      <c r="J19" s="36"/>
      <c r="K19" s="40"/>
      <c r="L19" s="36"/>
      <c r="M19" s="11">
        <f t="shared" si="3"/>
        <v>0</v>
      </c>
      <c r="N19" s="35"/>
      <c r="O19" s="35"/>
      <c r="P19" s="36"/>
      <c r="Q19" s="36"/>
      <c r="R19" s="11">
        <f t="shared" si="4"/>
        <v>0</v>
      </c>
      <c r="S19" s="11">
        <f t="shared" si="5"/>
        <v>0</v>
      </c>
      <c r="T19" s="31" t="e">
        <f t="shared" si="6"/>
        <v>#DIV/0!</v>
      </c>
      <c r="U19" s="27"/>
      <c r="V19" s="29"/>
    </row>
    <row r="20" spans="2:23" ht="13" x14ac:dyDescent="0.3">
      <c r="B20" s="37" t="s">
        <v>94</v>
      </c>
      <c r="C20" s="37" t="s">
        <v>95</v>
      </c>
      <c r="D20" s="37" t="s">
        <v>93</v>
      </c>
      <c r="E20" s="38"/>
      <c r="F20" s="37">
        <v>48</v>
      </c>
      <c r="G20" s="37">
        <v>40000</v>
      </c>
      <c r="H20" s="37">
        <v>25</v>
      </c>
      <c r="I20" s="39">
        <v>400</v>
      </c>
      <c r="J20" s="36"/>
      <c r="K20" s="40"/>
      <c r="L20" s="36"/>
      <c r="M20" s="11">
        <f t="shared" si="3"/>
        <v>0</v>
      </c>
      <c r="N20" s="35"/>
      <c r="O20" s="35"/>
      <c r="P20" s="36"/>
      <c r="Q20" s="36"/>
      <c r="R20" s="11">
        <f t="shared" si="4"/>
        <v>0</v>
      </c>
      <c r="S20" s="11">
        <f t="shared" si="5"/>
        <v>0</v>
      </c>
      <c r="T20" s="31" t="e">
        <f t="shared" si="6"/>
        <v>#DIV/0!</v>
      </c>
      <c r="U20" s="27"/>
      <c r="V20" s="29"/>
    </row>
    <row r="21" spans="2:23" ht="13" x14ac:dyDescent="0.3">
      <c r="B21" s="37" t="s">
        <v>94</v>
      </c>
      <c r="C21" s="37" t="s">
        <v>95</v>
      </c>
      <c r="D21" s="37" t="s">
        <v>93</v>
      </c>
      <c r="E21" s="38"/>
      <c r="F21" s="37">
        <v>48</v>
      </c>
      <c r="G21" s="37">
        <v>60000</v>
      </c>
      <c r="H21" s="37">
        <v>30</v>
      </c>
      <c r="I21" s="39">
        <v>410</v>
      </c>
      <c r="J21" s="36"/>
      <c r="K21" s="40"/>
      <c r="L21" s="36"/>
      <c r="M21" s="11">
        <f t="shared" si="3"/>
        <v>0</v>
      </c>
      <c r="N21" s="35"/>
      <c r="O21" s="35"/>
      <c r="P21" s="36"/>
      <c r="Q21" s="36"/>
      <c r="R21" s="11">
        <f t="shared" si="4"/>
        <v>0</v>
      </c>
      <c r="S21" s="11">
        <f t="shared" si="5"/>
        <v>0</v>
      </c>
      <c r="T21" s="31" t="e">
        <f t="shared" si="6"/>
        <v>#DIV/0!</v>
      </c>
      <c r="U21" s="27"/>
      <c r="V21" s="29"/>
    </row>
    <row r="22" spans="2:23" ht="13" x14ac:dyDescent="0.3">
      <c r="B22" s="37" t="s">
        <v>94</v>
      </c>
      <c r="C22" s="37" t="s">
        <v>95</v>
      </c>
      <c r="D22" s="37" t="s">
        <v>93</v>
      </c>
      <c r="E22" s="38"/>
      <c r="F22" s="37">
        <v>48</v>
      </c>
      <c r="G22" s="37">
        <v>80000</v>
      </c>
      <c r="H22" s="37">
        <v>40</v>
      </c>
      <c r="I22" s="39">
        <v>420</v>
      </c>
      <c r="J22" s="36"/>
      <c r="K22" s="40"/>
      <c r="L22" s="36"/>
      <c r="M22" s="11">
        <f t="shared" si="3"/>
        <v>0</v>
      </c>
      <c r="N22" s="35"/>
      <c r="O22" s="35"/>
      <c r="P22" s="36"/>
      <c r="Q22" s="36"/>
      <c r="R22" s="11">
        <f t="shared" si="4"/>
        <v>0</v>
      </c>
      <c r="S22" s="11">
        <f t="shared" si="5"/>
        <v>0</v>
      </c>
      <c r="T22" s="31" t="e">
        <f t="shared" si="6"/>
        <v>#DIV/0!</v>
      </c>
      <c r="U22" s="27"/>
      <c r="V22" s="29"/>
    </row>
    <row r="23" spans="2:23" ht="13" x14ac:dyDescent="0.3">
      <c r="B23" s="37" t="s">
        <v>94</v>
      </c>
      <c r="C23" s="37" t="s">
        <v>95</v>
      </c>
      <c r="D23" s="37" t="s">
        <v>93</v>
      </c>
      <c r="E23" s="38"/>
      <c r="F23" s="37">
        <v>48</v>
      </c>
      <c r="G23" s="37">
        <v>100000</v>
      </c>
      <c r="H23" s="37">
        <v>40</v>
      </c>
      <c r="I23" s="39">
        <v>440</v>
      </c>
      <c r="J23" s="36"/>
      <c r="K23" s="40"/>
      <c r="L23" s="36"/>
      <c r="M23" s="11">
        <f t="shared" si="3"/>
        <v>0</v>
      </c>
      <c r="N23" s="35"/>
      <c r="O23" s="35"/>
      <c r="P23" s="36"/>
      <c r="Q23" s="36"/>
      <c r="R23" s="11">
        <f t="shared" si="4"/>
        <v>0</v>
      </c>
      <c r="S23" s="11">
        <f t="shared" si="5"/>
        <v>0</v>
      </c>
      <c r="T23" s="31" t="e">
        <f t="shared" si="6"/>
        <v>#DIV/0!</v>
      </c>
      <c r="U23" s="27"/>
      <c r="V23" s="29"/>
    </row>
    <row r="24" spans="2:23" ht="13" x14ac:dyDescent="0.3">
      <c r="B24" s="37" t="s">
        <v>94</v>
      </c>
      <c r="C24" s="37" t="s">
        <v>95</v>
      </c>
      <c r="D24" s="37" t="s">
        <v>93</v>
      </c>
      <c r="E24" s="38"/>
      <c r="F24" s="37">
        <v>48</v>
      </c>
      <c r="G24" s="37">
        <v>120000</v>
      </c>
      <c r="H24" s="37">
        <v>40</v>
      </c>
      <c r="I24" s="39">
        <v>490</v>
      </c>
      <c r="J24" s="36"/>
      <c r="K24" s="40"/>
      <c r="L24" s="36"/>
      <c r="M24" s="11">
        <f t="shared" si="3"/>
        <v>0</v>
      </c>
      <c r="N24" s="35"/>
      <c r="O24" s="35"/>
      <c r="P24" s="36"/>
      <c r="Q24" s="36"/>
      <c r="R24" s="11">
        <f t="shared" si="4"/>
        <v>0</v>
      </c>
      <c r="S24" s="11">
        <f t="shared" si="5"/>
        <v>0</v>
      </c>
      <c r="T24" s="31" t="e">
        <f t="shared" si="6"/>
        <v>#DIV/0!</v>
      </c>
      <c r="U24" s="27"/>
      <c r="V24" s="29"/>
    </row>
    <row r="25" spans="2:23" ht="13" x14ac:dyDescent="0.3">
      <c r="B25" s="37" t="s">
        <v>94</v>
      </c>
      <c r="C25" s="37" t="s">
        <v>95</v>
      </c>
      <c r="D25" s="37" t="s">
        <v>93</v>
      </c>
      <c r="E25" s="38"/>
      <c r="F25" s="37">
        <v>60</v>
      </c>
      <c r="G25" s="37">
        <v>50000</v>
      </c>
      <c r="H25" s="37">
        <v>40</v>
      </c>
      <c r="I25" s="39">
        <v>390</v>
      </c>
      <c r="J25" s="36"/>
      <c r="K25" s="40"/>
      <c r="L25" s="36"/>
      <c r="M25" s="11">
        <f t="shared" si="3"/>
        <v>0</v>
      </c>
      <c r="N25" s="35"/>
      <c r="O25" s="35"/>
      <c r="P25" s="36"/>
      <c r="Q25" s="36"/>
      <c r="R25" s="11">
        <f t="shared" si="4"/>
        <v>0</v>
      </c>
      <c r="S25" s="11">
        <f t="shared" si="5"/>
        <v>0</v>
      </c>
      <c r="T25" s="31" t="e">
        <f t="shared" si="6"/>
        <v>#DIV/0!</v>
      </c>
      <c r="U25" s="27"/>
      <c r="V25" s="29"/>
    </row>
    <row r="26" spans="2:23" ht="13" x14ac:dyDescent="0.3">
      <c r="B26" s="37" t="s">
        <v>94</v>
      </c>
      <c r="C26" s="37" t="s">
        <v>95</v>
      </c>
      <c r="D26" s="37" t="s">
        <v>93</v>
      </c>
      <c r="E26" s="38"/>
      <c r="F26" s="37">
        <v>60</v>
      </c>
      <c r="G26" s="37">
        <v>75000</v>
      </c>
      <c r="H26" s="37">
        <v>30</v>
      </c>
      <c r="I26" s="39">
        <v>400</v>
      </c>
      <c r="J26" s="36"/>
      <c r="K26" s="40"/>
      <c r="L26" s="36"/>
      <c r="M26" s="11">
        <f t="shared" si="3"/>
        <v>0</v>
      </c>
      <c r="N26" s="35"/>
      <c r="O26" s="35"/>
      <c r="P26" s="36"/>
      <c r="Q26" s="36"/>
      <c r="R26" s="11">
        <f t="shared" si="4"/>
        <v>0</v>
      </c>
      <c r="S26" s="11">
        <f t="shared" si="5"/>
        <v>0</v>
      </c>
      <c r="T26" s="31" t="e">
        <f t="shared" si="6"/>
        <v>#DIV/0!</v>
      </c>
      <c r="U26" s="27"/>
      <c r="V26" s="29"/>
    </row>
    <row r="27" spans="2:23" ht="13" x14ac:dyDescent="0.3">
      <c r="B27" s="37" t="s">
        <v>94</v>
      </c>
      <c r="C27" s="37" t="s">
        <v>95</v>
      </c>
      <c r="D27" s="37" t="s">
        <v>93</v>
      </c>
      <c r="E27" s="38"/>
      <c r="F27" s="37">
        <v>60</v>
      </c>
      <c r="G27" s="37">
        <v>100000</v>
      </c>
      <c r="H27" s="37">
        <v>40</v>
      </c>
      <c r="I27" s="39">
        <v>425</v>
      </c>
      <c r="J27" s="36"/>
      <c r="K27" s="40"/>
      <c r="L27" s="36"/>
      <c r="M27" s="11">
        <f t="shared" si="3"/>
        <v>0</v>
      </c>
      <c r="N27" s="35"/>
      <c r="O27" s="35"/>
      <c r="P27" s="36"/>
      <c r="Q27" s="36"/>
      <c r="R27" s="11">
        <f t="shared" si="4"/>
        <v>0</v>
      </c>
      <c r="S27" s="11">
        <f t="shared" si="5"/>
        <v>0</v>
      </c>
      <c r="T27" s="31" t="e">
        <f t="shared" si="6"/>
        <v>#DIV/0!</v>
      </c>
      <c r="U27" s="27"/>
      <c r="V27" s="29"/>
    </row>
    <row r="28" spans="2:23" ht="13" x14ac:dyDescent="0.3">
      <c r="B28" s="37" t="s">
        <v>94</v>
      </c>
      <c r="C28" s="37" t="s">
        <v>95</v>
      </c>
      <c r="D28" s="37" t="s">
        <v>93</v>
      </c>
      <c r="E28" s="38"/>
      <c r="F28" s="37">
        <v>60</v>
      </c>
      <c r="G28" s="37">
        <v>125000</v>
      </c>
      <c r="H28" s="37">
        <v>40</v>
      </c>
      <c r="I28" s="39">
        <v>460</v>
      </c>
      <c r="J28" s="36"/>
      <c r="K28" s="40"/>
      <c r="L28" s="36"/>
      <c r="M28" s="11">
        <f t="shared" si="3"/>
        <v>0</v>
      </c>
      <c r="N28" s="35"/>
      <c r="O28" s="35"/>
      <c r="P28" s="36"/>
      <c r="Q28" s="36"/>
      <c r="R28" s="11">
        <f t="shared" si="4"/>
        <v>0</v>
      </c>
      <c r="S28" s="11">
        <f t="shared" si="5"/>
        <v>0</v>
      </c>
      <c r="T28" s="31" t="e">
        <f t="shared" si="6"/>
        <v>#DIV/0!</v>
      </c>
      <c r="U28" s="27"/>
      <c r="V28" s="29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8725800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>S29/$H$61</f>
        <v>#DIV/0!</v>
      </c>
      <c r="U29" s="105"/>
      <c r="V29" s="105"/>
      <c r="W29" s="8"/>
    </row>
    <row r="30" spans="2:23" ht="13" x14ac:dyDescent="0.3">
      <c r="B30" s="37" t="s">
        <v>96</v>
      </c>
      <c r="C30" s="37" t="s">
        <v>97</v>
      </c>
      <c r="D30" s="37" t="s">
        <v>93</v>
      </c>
      <c r="E30" s="38"/>
      <c r="F30" s="37">
        <v>36</v>
      </c>
      <c r="G30" s="37">
        <v>60000</v>
      </c>
      <c r="H30" s="37">
        <v>15</v>
      </c>
      <c r="I30" s="39">
        <v>440</v>
      </c>
      <c r="J30" s="36"/>
      <c r="K30" s="40"/>
      <c r="L30" s="36"/>
      <c r="M30" s="11">
        <f t="shared" si="3"/>
        <v>0</v>
      </c>
      <c r="N30" s="35"/>
      <c r="O30" s="35"/>
      <c r="P30" s="36"/>
      <c r="Q30" s="36"/>
      <c r="R30" s="11">
        <f t="shared" si="0"/>
        <v>0</v>
      </c>
      <c r="S30" s="11">
        <f t="shared" si="1"/>
        <v>0</v>
      </c>
      <c r="T30" s="31" t="e">
        <f t="shared" ref="T30:T41" si="7">S30/$H$61</f>
        <v>#DIV/0!</v>
      </c>
      <c r="U30" s="27"/>
      <c r="V30" s="29"/>
    </row>
    <row r="31" spans="2:23" ht="13" x14ac:dyDescent="0.3">
      <c r="B31" s="37" t="s">
        <v>96</v>
      </c>
      <c r="C31" s="37" t="s">
        <v>97</v>
      </c>
      <c r="D31" s="37" t="s">
        <v>93</v>
      </c>
      <c r="E31" s="38"/>
      <c r="F31" s="37">
        <v>36</v>
      </c>
      <c r="G31" s="37">
        <v>90000</v>
      </c>
      <c r="H31" s="37">
        <v>20</v>
      </c>
      <c r="I31" s="39">
        <v>480</v>
      </c>
      <c r="J31" s="36"/>
      <c r="K31" s="40"/>
      <c r="L31" s="36"/>
      <c r="M31" s="11">
        <f t="shared" si="3"/>
        <v>0</v>
      </c>
      <c r="N31" s="35"/>
      <c r="O31" s="35"/>
      <c r="P31" s="36"/>
      <c r="Q31" s="36"/>
      <c r="R31" s="11">
        <f t="shared" si="0"/>
        <v>0</v>
      </c>
      <c r="S31" s="11">
        <f t="shared" si="1"/>
        <v>0</v>
      </c>
      <c r="T31" s="31" t="e">
        <f t="shared" si="7"/>
        <v>#DIV/0!</v>
      </c>
      <c r="U31" s="27"/>
      <c r="V31" s="29"/>
    </row>
    <row r="32" spans="2:23" ht="13" x14ac:dyDescent="0.3">
      <c r="B32" s="37" t="s">
        <v>96</v>
      </c>
      <c r="C32" s="37" t="s">
        <v>97</v>
      </c>
      <c r="D32" s="37" t="s">
        <v>93</v>
      </c>
      <c r="E32" s="38"/>
      <c r="F32" s="37">
        <v>36</v>
      </c>
      <c r="G32" s="37">
        <v>120000</v>
      </c>
      <c r="H32" s="37">
        <v>20</v>
      </c>
      <c r="I32" s="39">
        <v>520</v>
      </c>
      <c r="J32" s="36"/>
      <c r="K32" s="40"/>
      <c r="L32" s="36"/>
      <c r="M32" s="11">
        <f t="shared" si="3"/>
        <v>0</v>
      </c>
      <c r="N32" s="35"/>
      <c r="O32" s="35"/>
      <c r="P32" s="36"/>
      <c r="Q32" s="36"/>
      <c r="R32" s="11">
        <f t="shared" si="0"/>
        <v>0</v>
      </c>
      <c r="S32" s="11">
        <f t="shared" si="1"/>
        <v>0</v>
      </c>
      <c r="T32" s="31" t="e">
        <f t="shared" si="7"/>
        <v>#DIV/0!</v>
      </c>
      <c r="U32" s="27"/>
      <c r="V32" s="29"/>
    </row>
    <row r="33" spans="2:27" ht="13" x14ac:dyDescent="0.3">
      <c r="B33" s="37" t="s">
        <v>96</v>
      </c>
      <c r="C33" s="37" t="s">
        <v>97</v>
      </c>
      <c r="D33" s="37" t="s">
        <v>93</v>
      </c>
      <c r="E33" s="38"/>
      <c r="F33" s="37">
        <v>48</v>
      </c>
      <c r="G33" s="37">
        <v>40000</v>
      </c>
      <c r="H33" s="37">
        <v>20</v>
      </c>
      <c r="I33" s="39">
        <v>410</v>
      </c>
      <c r="J33" s="36"/>
      <c r="K33" s="40"/>
      <c r="L33" s="36"/>
      <c r="M33" s="11">
        <f t="shared" si="3"/>
        <v>0</v>
      </c>
      <c r="N33" s="35"/>
      <c r="O33" s="35"/>
      <c r="P33" s="36"/>
      <c r="Q33" s="36"/>
      <c r="R33" s="11">
        <f t="shared" si="0"/>
        <v>0</v>
      </c>
      <c r="S33" s="11">
        <f t="shared" si="1"/>
        <v>0</v>
      </c>
      <c r="T33" s="31" t="e">
        <f t="shared" si="7"/>
        <v>#DIV/0!</v>
      </c>
      <c r="U33" s="27"/>
      <c r="V33" s="29"/>
    </row>
    <row r="34" spans="2:27" ht="13" x14ac:dyDescent="0.3">
      <c r="B34" s="37" t="s">
        <v>96</v>
      </c>
      <c r="C34" s="37" t="s">
        <v>97</v>
      </c>
      <c r="D34" s="37" t="s">
        <v>93</v>
      </c>
      <c r="E34" s="38"/>
      <c r="F34" s="37">
        <v>48</v>
      </c>
      <c r="G34" s="37">
        <v>60000</v>
      </c>
      <c r="H34" s="37">
        <v>20</v>
      </c>
      <c r="I34" s="39">
        <v>420</v>
      </c>
      <c r="J34" s="36"/>
      <c r="K34" s="40"/>
      <c r="L34" s="36"/>
      <c r="M34" s="11">
        <f t="shared" si="3"/>
        <v>0</v>
      </c>
      <c r="N34" s="35"/>
      <c r="O34" s="35"/>
      <c r="P34" s="36"/>
      <c r="Q34" s="36"/>
      <c r="R34" s="11">
        <f t="shared" si="0"/>
        <v>0</v>
      </c>
      <c r="S34" s="11">
        <f t="shared" si="1"/>
        <v>0</v>
      </c>
      <c r="T34" s="31" t="e">
        <f t="shared" si="7"/>
        <v>#DIV/0!</v>
      </c>
      <c r="U34" s="27"/>
      <c r="V34" s="29"/>
    </row>
    <row r="35" spans="2:27" ht="13" x14ac:dyDescent="0.3">
      <c r="B35" s="37" t="s">
        <v>96</v>
      </c>
      <c r="C35" s="37" t="s">
        <v>97</v>
      </c>
      <c r="D35" s="37" t="s">
        <v>93</v>
      </c>
      <c r="E35" s="38"/>
      <c r="F35" s="37">
        <v>48</v>
      </c>
      <c r="G35" s="37">
        <v>80000</v>
      </c>
      <c r="H35" s="37">
        <v>30</v>
      </c>
      <c r="I35" s="39">
        <v>430</v>
      </c>
      <c r="J35" s="36"/>
      <c r="K35" s="40"/>
      <c r="L35" s="36"/>
      <c r="M35" s="11">
        <f t="shared" si="3"/>
        <v>0</v>
      </c>
      <c r="N35" s="35"/>
      <c r="O35" s="35"/>
      <c r="P35" s="36"/>
      <c r="Q35" s="36"/>
      <c r="R35" s="11">
        <f t="shared" si="0"/>
        <v>0</v>
      </c>
      <c r="S35" s="11">
        <f t="shared" si="1"/>
        <v>0</v>
      </c>
      <c r="T35" s="31" t="e">
        <f t="shared" si="7"/>
        <v>#DIV/0!</v>
      </c>
      <c r="U35" s="27"/>
      <c r="V35" s="29"/>
    </row>
    <row r="36" spans="2:27" ht="13" x14ac:dyDescent="0.3">
      <c r="B36" s="37" t="s">
        <v>96</v>
      </c>
      <c r="C36" s="37" t="s">
        <v>97</v>
      </c>
      <c r="D36" s="37" t="s">
        <v>93</v>
      </c>
      <c r="E36" s="38"/>
      <c r="F36" s="37">
        <v>48</v>
      </c>
      <c r="G36" s="37">
        <v>100000</v>
      </c>
      <c r="H36" s="37">
        <v>30</v>
      </c>
      <c r="I36" s="39">
        <v>450</v>
      </c>
      <c r="J36" s="36"/>
      <c r="K36" s="40"/>
      <c r="L36" s="36"/>
      <c r="M36" s="11">
        <f t="shared" si="3"/>
        <v>0</v>
      </c>
      <c r="N36" s="35"/>
      <c r="O36" s="35"/>
      <c r="P36" s="36"/>
      <c r="Q36" s="36"/>
      <c r="R36" s="11">
        <f t="shared" si="0"/>
        <v>0</v>
      </c>
      <c r="S36" s="11">
        <f t="shared" si="1"/>
        <v>0</v>
      </c>
      <c r="T36" s="31" t="e">
        <f t="shared" si="7"/>
        <v>#DIV/0!</v>
      </c>
      <c r="U36" s="27"/>
      <c r="V36" s="29"/>
    </row>
    <row r="37" spans="2:27" ht="13" x14ac:dyDescent="0.3">
      <c r="B37" s="37" t="s">
        <v>96</v>
      </c>
      <c r="C37" s="37" t="s">
        <v>97</v>
      </c>
      <c r="D37" s="37" t="s">
        <v>93</v>
      </c>
      <c r="E37" s="38"/>
      <c r="F37" s="37">
        <v>48</v>
      </c>
      <c r="G37" s="37">
        <v>120000</v>
      </c>
      <c r="H37" s="37">
        <v>30</v>
      </c>
      <c r="I37" s="39">
        <v>500</v>
      </c>
      <c r="J37" s="36"/>
      <c r="K37" s="40"/>
      <c r="L37" s="36"/>
      <c r="M37" s="11">
        <f t="shared" si="3"/>
        <v>0</v>
      </c>
      <c r="N37" s="35"/>
      <c r="O37" s="35"/>
      <c r="P37" s="36"/>
      <c r="Q37" s="36"/>
      <c r="R37" s="11">
        <f t="shared" si="0"/>
        <v>0</v>
      </c>
      <c r="S37" s="11">
        <f t="shared" si="1"/>
        <v>0</v>
      </c>
      <c r="T37" s="31" t="e">
        <f t="shared" si="7"/>
        <v>#DIV/0!</v>
      </c>
      <c r="U37" s="27"/>
      <c r="V37" s="29"/>
    </row>
    <row r="38" spans="2:27" ht="13" x14ac:dyDescent="0.3">
      <c r="B38" s="37" t="s">
        <v>96</v>
      </c>
      <c r="C38" s="37" t="s">
        <v>97</v>
      </c>
      <c r="D38" s="37" t="s">
        <v>93</v>
      </c>
      <c r="E38" s="38"/>
      <c r="F38" s="37">
        <v>60</v>
      </c>
      <c r="G38" s="37">
        <v>50000</v>
      </c>
      <c r="H38" s="37">
        <v>30</v>
      </c>
      <c r="I38" s="39">
        <v>400</v>
      </c>
      <c r="J38" s="36"/>
      <c r="K38" s="40"/>
      <c r="L38" s="36"/>
      <c r="M38" s="11">
        <f t="shared" si="3"/>
        <v>0</v>
      </c>
      <c r="N38" s="35"/>
      <c r="O38" s="35"/>
      <c r="P38" s="36"/>
      <c r="Q38" s="36"/>
      <c r="R38" s="11">
        <f t="shared" si="0"/>
        <v>0</v>
      </c>
      <c r="S38" s="11">
        <f t="shared" si="1"/>
        <v>0</v>
      </c>
      <c r="T38" s="31" t="e">
        <f t="shared" si="7"/>
        <v>#DIV/0!</v>
      </c>
      <c r="U38" s="27"/>
      <c r="V38" s="29"/>
    </row>
    <row r="39" spans="2:27" ht="13" x14ac:dyDescent="0.3">
      <c r="B39" s="37" t="s">
        <v>96</v>
      </c>
      <c r="C39" s="37" t="s">
        <v>97</v>
      </c>
      <c r="D39" s="37" t="s">
        <v>93</v>
      </c>
      <c r="E39" s="38"/>
      <c r="F39" s="37">
        <v>60</v>
      </c>
      <c r="G39" s="37">
        <v>75000</v>
      </c>
      <c r="H39" s="37">
        <v>25</v>
      </c>
      <c r="I39" s="39">
        <v>410</v>
      </c>
      <c r="J39" s="36"/>
      <c r="K39" s="40"/>
      <c r="L39" s="36"/>
      <c r="M39" s="11">
        <f t="shared" si="3"/>
        <v>0</v>
      </c>
      <c r="N39" s="35"/>
      <c r="O39" s="35"/>
      <c r="P39" s="36"/>
      <c r="Q39" s="36"/>
      <c r="R39" s="11">
        <f t="shared" si="0"/>
        <v>0</v>
      </c>
      <c r="S39" s="11">
        <f t="shared" si="1"/>
        <v>0</v>
      </c>
      <c r="T39" s="31" t="e">
        <f t="shared" si="7"/>
        <v>#DIV/0!</v>
      </c>
      <c r="U39" s="27"/>
      <c r="V39" s="29"/>
    </row>
    <row r="40" spans="2:27" ht="13" x14ac:dyDescent="0.3">
      <c r="B40" s="37" t="s">
        <v>96</v>
      </c>
      <c r="C40" s="37" t="s">
        <v>97</v>
      </c>
      <c r="D40" s="37" t="s">
        <v>93</v>
      </c>
      <c r="E40" s="38"/>
      <c r="F40" s="37">
        <v>60</v>
      </c>
      <c r="G40" s="37">
        <v>100000</v>
      </c>
      <c r="H40" s="37">
        <v>30</v>
      </c>
      <c r="I40" s="39">
        <v>435</v>
      </c>
      <c r="J40" s="36"/>
      <c r="K40" s="40"/>
      <c r="L40" s="36"/>
      <c r="M40" s="11">
        <f t="shared" si="3"/>
        <v>0</v>
      </c>
      <c r="N40" s="35"/>
      <c r="O40" s="35"/>
      <c r="P40" s="36"/>
      <c r="Q40" s="36"/>
      <c r="R40" s="11">
        <f t="shared" si="0"/>
        <v>0</v>
      </c>
      <c r="S40" s="11">
        <f t="shared" si="1"/>
        <v>0</v>
      </c>
      <c r="T40" s="31" t="e">
        <f t="shared" si="7"/>
        <v>#DIV/0!</v>
      </c>
      <c r="U40" s="27"/>
      <c r="V40" s="29"/>
    </row>
    <row r="41" spans="2:27" ht="13" x14ac:dyDescent="0.3">
      <c r="B41" s="37" t="s">
        <v>96</v>
      </c>
      <c r="C41" s="37" t="s">
        <v>97</v>
      </c>
      <c r="D41" s="37" t="s">
        <v>93</v>
      </c>
      <c r="E41" s="38"/>
      <c r="F41" s="37">
        <v>60</v>
      </c>
      <c r="G41" s="37">
        <v>125000</v>
      </c>
      <c r="H41" s="37">
        <v>30</v>
      </c>
      <c r="I41" s="39">
        <v>470</v>
      </c>
      <c r="J41" s="36"/>
      <c r="K41" s="40"/>
      <c r="L41" s="36"/>
      <c r="M41" s="11">
        <f t="shared" si="3"/>
        <v>0</v>
      </c>
      <c r="N41" s="35"/>
      <c r="O41" s="35"/>
      <c r="P41" s="36"/>
      <c r="Q41" s="36"/>
      <c r="R41" s="11">
        <f t="shared" si="0"/>
        <v>0</v>
      </c>
      <c r="S41" s="11">
        <f t="shared" si="1"/>
        <v>0</v>
      </c>
      <c r="T41" s="31" t="e">
        <f t="shared" si="7"/>
        <v>#DIV/0!</v>
      </c>
      <c r="U41" s="27"/>
      <c r="V41" s="29"/>
    </row>
    <row r="42" spans="2:27" ht="13" x14ac:dyDescent="0.35">
      <c r="B42" s="12" t="s">
        <v>2</v>
      </c>
      <c r="C42" s="12"/>
      <c r="D42" s="12"/>
      <c r="E42" s="12"/>
      <c r="F42" s="12"/>
      <c r="G42" s="12"/>
      <c r="H42" s="12"/>
      <c r="I42" s="13">
        <f>+SUMPRODUCT(F30:F41,H30:H41,I30:I41)</f>
        <v>6705600</v>
      </c>
      <c r="J42" s="13">
        <f>+SUMPRODUCT(J30:J41,F30:F41,H30:H41)</f>
        <v>0</v>
      </c>
      <c r="K42" s="13"/>
      <c r="L42" s="13"/>
      <c r="M42" s="13"/>
      <c r="N42" s="13"/>
      <c r="O42" s="13"/>
      <c r="P42" s="13"/>
      <c r="Q42" s="13"/>
      <c r="R42" s="14">
        <f>SUM(R30:R41)</f>
        <v>0</v>
      </c>
      <c r="S42" s="15">
        <f>SUM(S30:S41)</f>
        <v>0</v>
      </c>
      <c r="T42" s="16" t="e">
        <f>S42/$H$61</f>
        <v>#DIV/0!</v>
      </c>
      <c r="U42" s="105"/>
      <c r="V42" s="105"/>
      <c r="W42" s="8"/>
    </row>
    <row r="43" spans="2:27" ht="13" x14ac:dyDescent="0.35">
      <c r="B43" s="52" t="s">
        <v>2</v>
      </c>
      <c r="C43" s="52"/>
      <c r="D43" s="52"/>
      <c r="E43" s="52"/>
      <c r="F43" s="52"/>
      <c r="G43" s="52"/>
      <c r="H43" s="52"/>
      <c r="I43" s="51">
        <f>I42+I29+I16</f>
        <v>25782600</v>
      </c>
      <c r="J43" s="32"/>
      <c r="W43" s="8"/>
    </row>
    <row r="44" spans="2:27" x14ac:dyDescent="0.35">
      <c r="J44" s="32"/>
      <c r="W44" s="8"/>
    </row>
    <row r="47" spans="2:27" ht="22.75" customHeight="1" x14ac:dyDescent="0.35">
      <c r="B47" s="98" t="s">
        <v>14</v>
      </c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</row>
    <row r="48" spans="2:27" ht="13" x14ac:dyDescent="0.35">
      <c r="B48" s="9" t="s">
        <v>6</v>
      </c>
      <c r="C48" s="9"/>
      <c r="D48" s="9"/>
      <c r="E48" s="9"/>
      <c r="F48" s="9"/>
      <c r="G48" s="9"/>
      <c r="H48" s="9" t="s">
        <v>1</v>
      </c>
      <c r="I48" s="9" t="s">
        <v>4</v>
      </c>
      <c r="J48" s="100" t="s">
        <v>7</v>
      </c>
      <c r="K48" s="101"/>
      <c r="L48" s="101"/>
      <c r="M48" s="101"/>
      <c r="N48" s="101"/>
      <c r="O48" s="101"/>
      <c r="P48" s="101"/>
      <c r="Q48" s="101"/>
      <c r="R48" s="102"/>
      <c r="S48" s="103"/>
      <c r="T48" s="104"/>
      <c r="U48" s="104"/>
      <c r="V48" s="104"/>
      <c r="W48" s="104"/>
      <c r="X48" s="104"/>
      <c r="Y48" s="104"/>
      <c r="Z48" s="104"/>
      <c r="AA48" s="104"/>
    </row>
    <row r="49" spans="2:18" ht="13" x14ac:dyDescent="0.35">
      <c r="B49" s="7" t="s">
        <v>5</v>
      </c>
      <c r="C49" s="7"/>
      <c r="D49" s="7"/>
      <c r="E49" s="7"/>
      <c r="F49" s="7"/>
      <c r="G49" s="7"/>
      <c r="H49" s="10"/>
      <c r="I49" s="17" t="e">
        <f t="shared" ref="I49:I56" si="8">H49/$H$61</f>
        <v>#DIV/0!</v>
      </c>
      <c r="J49" s="27"/>
      <c r="K49" s="28"/>
      <c r="L49" s="28"/>
      <c r="M49" s="28"/>
      <c r="N49" s="28"/>
      <c r="O49" s="28"/>
      <c r="P49" s="28"/>
      <c r="Q49" s="28"/>
      <c r="R49" s="29"/>
    </row>
    <row r="50" spans="2:18" ht="26" x14ac:dyDescent="0.35">
      <c r="B50" s="7" t="s">
        <v>25</v>
      </c>
      <c r="C50" s="7"/>
      <c r="D50" s="7"/>
      <c r="E50" s="7"/>
      <c r="F50" s="7"/>
      <c r="G50" s="7"/>
      <c r="H50" s="10"/>
      <c r="I50" s="17" t="e">
        <f t="shared" si="8"/>
        <v>#DIV/0!</v>
      </c>
      <c r="J50" s="27"/>
      <c r="K50" s="28"/>
      <c r="L50" s="28"/>
      <c r="M50" s="28"/>
      <c r="N50" s="28"/>
      <c r="O50" s="28"/>
      <c r="P50" s="28"/>
      <c r="Q50" s="28"/>
      <c r="R50" s="29"/>
    </row>
    <row r="51" spans="2:18" ht="26" x14ac:dyDescent="0.35">
      <c r="B51" s="7" t="s">
        <v>26</v>
      </c>
      <c r="C51" s="7"/>
      <c r="D51" s="7"/>
      <c r="E51" s="7"/>
      <c r="F51" s="7"/>
      <c r="G51" s="7"/>
      <c r="H51" s="10"/>
      <c r="I51" s="17" t="e">
        <f t="shared" si="8"/>
        <v>#DIV/0!</v>
      </c>
      <c r="J51" s="27"/>
      <c r="K51" s="28"/>
      <c r="L51" s="28"/>
      <c r="M51" s="28"/>
      <c r="N51" s="28"/>
      <c r="O51" s="28"/>
      <c r="P51" s="28"/>
      <c r="Q51" s="28"/>
      <c r="R51" s="29"/>
    </row>
    <row r="52" spans="2:18" ht="26" x14ac:dyDescent="0.35">
      <c r="B52" s="7" t="s">
        <v>27</v>
      </c>
      <c r="C52" s="7"/>
      <c r="D52" s="7"/>
      <c r="E52" s="7"/>
      <c r="F52" s="7"/>
      <c r="G52" s="7"/>
      <c r="H52" s="10"/>
      <c r="I52" s="17" t="e">
        <f t="shared" si="8"/>
        <v>#DIV/0!</v>
      </c>
      <c r="J52" s="27"/>
      <c r="K52" s="28"/>
      <c r="L52" s="28"/>
      <c r="M52" s="28"/>
      <c r="N52" s="28"/>
      <c r="O52" s="28"/>
      <c r="P52" s="28"/>
      <c r="Q52" s="28"/>
      <c r="R52" s="29"/>
    </row>
    <row r="53" spans="2:18" ht="13" x14ac:dyDescent="0.35">
      <c r="B53" s="7" t="s">
        <v>29</v>
      </c>
      <c r="C53" s="7"/>
      <c r="D53" s="7"/>
      <c r="E53" s="7"/>
      <c r="F53" s="7"/>
      <c r="G53" s="7"/>
      <c r="H53" s="10"/>
      <c r="I53" s="17" t="e">
        <f t="shared" si="8"/>
        <v>#DIV/0!</v>
      </c>
      <c r="J53" s="27"/>
      <c r="K53" s="28"/>
      <c r="L53" s="28"/>
      <c r="M53" s="28"/>
      <c r="N53" s="28"/>
      <c r="O53" s="28"/>
      <c r="P53" s="28"/>
      <c r="Q53" s="28"/>
      <c r="R53" s="29"/>
    </row>
    <row r="54" spans="2:18" ht="13" x14ac:dyDescent="0.35">
      <c r="B54" s="7" t="s">
        <v>28</v>
      </c>
      <c r="C54" s="7"/>
      <c r="D54" s="7"/>
      <c r="E54" s="7"/>
      <c r="F54" s="7"/>
      <c r="G54" s="7"/>
      <c r="H54" s="10"/>
      <c r="I54" s="17" t="e">
        <f t="shared" si="8"/>
        <v>#DIV/0!</v>
      </c>
      <c r="J54" s="27"/>
      <c r="K54" s="28"/>
      <c r="L54" s="28"/>
      <c r="M54" s="28"/>
      <c r="N54" s="28"/>
      <c r="O54" s="28"/>
      <c r="P54" s="28"/>
      <c r="Q54" s="28"/>
      <c r="R54" s="29"/>
    </row>
    <row r="55" spans="2:18" ht="39" x14ac:dyDescent="0.35">
      <c r="B55" s="7" t="s">
        <v>36</v>
      </c>
      <c r="C55" s="7"/>
      <c r="D55" s="7"/>
      <c r="E55" s="7"/>
      <c r="F55" s="7"/>
      <c r="G55" s="7"/>
      <c r="H55" s="10"/>
      <c r="I55" s="17" t="e">
        <f t="shared" si="8"/>
        <v>#DIV/0!</v>
      </c>
      <c r="J55" s="27"/>
      <c r="K55" s="28"/>
      <c r="L55" s="28"/>
      <c r="M55" s="28"/>
      <c r="N55" s="28"/>
      <c r="O55" s="28"/>
      <c r="P55" s="28"/>
      <c r="Q55" s="28"/>
      <c r="R55" s="29"/>
    </row>
    <row r="56" spans="2:18" ht="13" x14ac:dyDescent="0.35">
      <c r="B56" s="12" t="s">
        <v>2</v>
      </c>
      <c r="C56" s="12"/>
      <c r="D56" s="12"/>
      <c r="E56" s="12"/>
      <c r="F56" s="12"/>
      <c r="G56" s="12"/>
      <c r="H56" s="19">
        <f>SUM(H49:H55)</f>
        <v>0</v>
      </c>
      <c r="I56" s="18" t="e">
        <f t="shared" si="8"/>
        <v>#DIV/0!</v>
      </c>
      <c r="J56" s="90"/>
      <c r="K56" s="91"/>
      <c r="L56" s="91"/>
      <c r="M56" s="91"/>
      <c r="N56" s="91"/>
      <c r="O56" s="91"/>
      <c r="P56" s="91"/>
      <c r="Q56" s="91"/>
      <c r="R56" s="92"/>
    </row>
    <row r="59" spans="2:18" ht="22.75" customHeight="1" x14ac:dyDescent="0.35">
      <c r="B59" s="93" t="s">
        <v>8</v>
      </c>
      <c r="C59" s="93"/>
      <c r="D59" s="93"/>
      <c r="E59" s="93"/>
      <c r="F59" s="93"/>
      <c r="G59" s="93"/>
      <c r="H59" s="93"/>
      <c r="I59" s="93"/>
    </row>
    <row r="60" spans="2:18" ht="29" x14ac:dyDescent="0.35">
      <c r="B60" s="20" t="s">
        <v>9</v>
      </c>
      <c r="C60" s="20"/>
      <c r="D60" s="20"/>
      <c r="E60" s="20"/>
      <c r="F60" s="20"/>
      <c r="G60" s="26"/>
      <c r="H60" s="21">
        <f>R42+R29+R16</f>
        <v>0</v>
      </c>
      <c r="I60" s="22"/>
    </row>
    <row r="61" spans="2:18" ht="29" x14ac:dyDescent="0.35">
      <c r="B61" s="20" t="s">
        <v>10</v>
      </c>
      <c r="C61" s="20"/>
      <c r="D61" s="20"/>
      <c r="E61" s="20"/>
      <c r="F61" s="20"/>
      <c r="G61" s="25"/>
      <c r="H61" s="21">
        <f>S42+S29+S16+H56</f>
        <v>0</v>
      </c>
      <c r="I61" s="30" t="e">
        <f>H61/$H$60</f>
        <v>#DIV/0!</v>
      </c>
    </row>
    <row r="62" spans="2:18" ht="29" x14ac:dyDescent="0.35">
      <c r="B62" s="20" t="s">
        <v>11</v>
      </c>
      <c r="C62" s="20"/>
      <c r="D62" s="20"/>
      <c r="E62" s="20"/>
      <c r="F62" s="20"/>
      <c r="G62" s="20"/>
      <c r="H62" s="21">
        <f>H60-H61</f>
        <v>0</v>
      </c>
      <c r="I62" s="23" t="e">
        <f>H62/$H$60</f>
        <v>#DIV/0!</v>
      </c>
    </row>
    <row r="63" spans="2:18" ht="14.5" x14ac:dyDescent="0.35">
      <c r="B63" s="24"/>
      <c r="C63" s="24"/>
      <c r="D63" s="24"/>
      <c r="E63" s="24"/>
      <c r="F63" s="24"/>
      <c r="G63" s="24"/>
      <c r="H63" s="24"/>
      <c r="I63" s="24"/>
    </row>
  </sheetData>
  <mergeCells count="11">
    <mergeCell ref="B59:I59"/>
    <mergeCell ref="S48:AA48"/>
    <mergeCell ref="J56:R56"/>
    <mergeCell ref="B1:V1"/>
    <mergeCell ref="B2:V2"/>
    <mergeCell ref="U3:V3"/>
    <mergeCell ref="B47:R47"/>
    <mergeCell ref="J48:R48"/>
    <mergeCell ref="U42:V42"/>
    <mergeCell ref="U29:V29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1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E6A59-6751-472C-AC2B-D2BD37DAE3F3}">
  <sheetPr>
    <tabColor rgb="FF92D050"/>
    <pageSetUpPr fitToPage="1"/>
  </sheetPr>
  <dimension ref="B1:AA63"/>
  <sheetViews>
    <sheetView tabSelected="1" topLeftCell="A24" zoomScale="85" zoomScaleNormal="85" zoomScalePageLayoutView="77" workbookViewId="0">
      <selection activeCell="E16" sqref="E16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20.36328125" style="1" bestFit="1" customWidth="1"/>
    <col min="4" max="4" width="46.0898437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94" t="s">
        <v>98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2:23" ht="22.75" customHeight="1" x14ac:dyDescent="0.35">
      <c r="B2" s="95" t="s">
        <v>16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6"/>
    </row>
    <row r="3" spans="2:23" ht="91" x14ac:dyDescent="0.35">
      <c r="B3" s="9" t="s">
        <v>40</v>
      </c>
      <c r="C3" s="9" t="s">
        <v>43</v>
      </c>
      <c r="D3" s="9" t="s">
        <v>44</v>
      </c>
      <c r="E3" s="9" t="s">
        <v>39</v>
      </c>
      <c r="F3" s="9" t="s">
        <v>32</v>
      </c>
      <c r="G3" s="9" t="s">
        <v>33</v>
      </c>
      <c r="H3" s="9" t="s">
        <v>15</v>
      </c>
      <c r="I3" s="9" t="s">
        <v>3</v>
      </c>
      <c r="J3" s="9" t="s">
        <v>30</v>
      </c>
      <c r="K3" s="9" t="s">
        <v>41</v>
      </c>
      <c r="L3" s="9" t="s">
        <v>34</v>
      </c>
      <c r="M3" s="9" t="s">
        <v>35</v>
      </c>
      <c r="N3" s="9" t="s">
        <v>31</v>
      </c>
      <c r="O3" s="9" t="s">
        <v>42</v>
      </c>
      <c r="P3" s="9" t="s">
        <v>37</v>
      </c>
      <c r="Q3" s="9" t="s">
        <v>38</v>
      </c>
      <c r="R3" s="9" t="s">
        <v>0</v>
      </c>
      <c r="S3" s="9" t="s">
        <v>1</v>
      </c>
      <c r="T3" s="9" t="s">
        <v>4</v>
      </c>
      <c r="U3" s="97" t="s">
        <v>7</v>
      </c>
      <c r="V3" s="97"/>
    </row>
    <row r="4" spans="2:23" ht="13" x14ac:dyDescent="0.3">
      <c r="B4" s="37" t="s">
        <v>108</v>
      </c>
      <c r="C4" s="37" t="s">
        <v>99</v>
      </c>
      <c r="D4" s="37" t="s">
        <v>93</v>
      </c>
      <c r="E4" s="38"/>
      <c r="F4" s="37">
        <v>36</v>
      </c>
      <c r="G4" s="37">
        <v>60000</v>
      </c>
      <c r="H4" s="37">
        <v>15</v>
      </c>
      <c r="I4" s="39">
        <v>600</v>
      </c>
      <c r="J4" s="36"/>
      <c r="K4" s="40"/>
      <c r="L4" s="36"/>
      <c r="M4" s="11">
        <f>+(K4-L4)</f>
        <v>0</v>
      </c>
      <c r="N4" s="35"/>
      <c r="O4" s="35"/>
      <c r="P4" s="36"/>
      <c r="Q4" s="36"/>
      <c r="R4" s="11">
        <f t="shared" ref="R4:R41" si="0">+J4*F4*H4</f>
        <v>0</v>
      </c>
      <c r="S4" s="11">
        <f t="shared" ref="S4:S41" si="1">+(M4+(P4+Q4+O4)*F4)*H4</f>
        <v>0</v>
      </c>
      <c r="T4" s="31" t="e">
        <f t="shared" ref="T4:T15" si="2">S4/$H$61</f>
        <v>#DIV/0!</v>
      </c>
      <c r="U4" s="27"/>
      <c r="V4" s="29"/>
    </row>
    <row r="5" spans="2:23" ht="13" x14ac:dyDescent="0.3">
      <c r="B5" s="37" t="s">
        <v>108</v>
      </c>
      <c r="C5" s="37" t="s">
        <v>99</v>
      </c>
      <c r="D5" s="37" t="s">
        <v>93</v>
      </c>
      <c r="E5" s="38"/>
      <c r="F5" s="37">
        <v>36</v>
      </c>
      <c r="G5" s="37">
        <v>90000</v>
      </c>
      <c r="H5" s="37">
        <v>15</v>
      </c>
      <c r="I5" s="39">
        <v>650</v>
      </c>
      <c r="J5" s="36"/>
      <c r="K5" s="40"/>
      <c r="L5" s="36"/>
      <c r="M5" s="11">
        <f>+(K5-L5)</f>
        <v>0</v>
      </c>
      <c r="N5" s="35"/>
      <c r="O5" s="35"/>
      <c r="P5" s="36"/>
      <c r="Q5" s="36"/>
      <c r="R5" s="11">
        <f t="shared" si="0"/>
        <v>0</v>
      </c>
      <c r="S5" s="11">
        <f t="shared" si="1"/>
        <v>0</v>
      </c>
      <c r="T5" s="31" t="e">
        <f t="shared" si="2"/>
        <v>#DIV/0!</v>
      </c>
      <c r="U5" s="27"/>
      <c r="V5" s="29"/>
    </row>
    <row r="6" spans="2:23" ht="13" x14ac:dyDescent="0.3">
      <c r="B6" s="37" t="s">
        <v>108</v>
      </c>
      <c r="C6" s="37" t="s">
        <v>99</v>
      </c>
      <c r="D6" s="37" t="s">
        <v>93</v>
      </c>
      <c r="E6" s="38"/>
      <c r="F6" s="37">
        <v>36</v>
      </c>
      <c r="G6" s="37">
        <v>120000</v>
      </c>
      <c r="H6" s="37">
        <v>20</v>
      </c>
      <c r="I6" s="39">
        <v>710</v>
      </c>
      <c r="J6" s="36"/>
      <c r="K6" s="40"/>
      <c r="L6" s="36"/>
      <c r="M6" s="11">
        <f t="shared" ref="M6:M41" si="3">+(K6-L6)</f>
        <v>0</v>
      </c>
      <c r="N6" s="35"/>
      <c r="O6" s="35"/>
      <c r="P6" s="36"/>
      <c r="Q6" s="36"/>
      <c r="R6" s="11">
        <f t="shared" si="0"/>
        <v>0</v>
      </c>
      <c r="S6" s="11">
        <f t="shared" si="1"/>
        <v>0</v>
      </c>
      <c r="T6" s="31" t="e">
        <f t="shared" si="2"/>
        <v>#DIV/0!</v>
      </c>
      <c r="U6" s="27"/>
      <c r="V6" s="29"/>
    </row>
    <row r="7" spans="2:23" ht="13" x14ac:dyDescent="0.3">
      <c r="B7" s="37" t="s">
        <v>108</v>
      </c>
      <c r="C7" s="37" t="s">
        <v>99</v>
      </c>
      <c r="D7" s="37" t="s">
        <v>93</v>
      </c>
      <c r="E7" s="38"/>
      <c r="F7" s="37">
        <v>48</v>
      </c>
      <c r="G7" s="37">
        <v>40000</v>
      </c>
      <c r="H7" s="37">
        <v>15</v>
      </c>
      <c r="I7" s="39">
        <v>570</v>
      </c>
      <c r="J7" s="36"/>
      <c r="K7" s="40"/>
      <c r="L7" s="36"/>
      <c r="M7" s="11">
        <f t="shared" si="3"/>
        <v>0</v>
      </c>
      <c r="N7" s="35"/>
      <c r="O7" s="35"/>
      <c r="P7" s="36"/>
      <c r="Q7" s="36"/>
      <c r="R7" s="11">
        <f t="shared" si="0"/>
        <v>0</v>
      </c>
      <c r="S7" s="11">
        <f t="shared" si="1"/>
        <v>0</v>
      </c>
      <c r="T7" s="31" t="e">
        <f t="shared" si="2"/>
        <v>#DIV/0!</v>
      </c>
      <c r="U7" s="27"/>
      <c r="V7" s="29"/>
    </row>
    <row r="8" spans="2:23" ht="13" x14ac:dyDescent="0.3">
      <c r="B8" s="37" t="s">
        <v>108</v>
      </c>
      <c r="C8" s="37" t="s">
        <v>99</v>
      </c>
      <c r="D8" s="37" t="s">
        <v>93</v>
      </c>
      <c r="E8" s="38"/>
      <c r="F8" s="37">
        <v>48</v>
      </c>
      <c r="G8" s="37">
        <v>60000</v>
      </c>
      <c r="H8" s="37">
        <v>20</v>
      </c>
      <c r="I8" s="39">
        <v>590</v>
      </c>
      <c r="J8" s="36"/>
      <c r="K8" s="40"/>
      <c r="L8" s="36"/>
      <c r="M8" s="11">
        <f t="shared" si="3"/>
        <v>0</v>
      </c>
      <c r="N8" s="35"/>
      <c r="O8" s="35"/>
      <c r="P8" s="36"/>
      <c r="Q8" s="36"/>
      <c r="R8" s="11">
        <f t="shared" si="0"/>
        <v>0</v>
      </c>
      <c r="S8" s="11">
        <f t="shared" si="1"/>
        <v>0</v>
      </c>
      <c r="T8" s="31" t="e">
        <f t="shared" si="2"/>
        <v>#DIV/0!</v>
      </c>
      <c r="U8" s="27"/>
      <c r="V8" s="29"/>
    </row>
    <row r="9" spans="2:23" ht="13" x14ac:dyDescent="0.3">
      <c r="B9" s="37" t="s">
        <v>108</v>
      </c>
      <c r="C9" s="37" t="s">
        <v>99</v>
      </c>
      <c r="D9" s="37" t="s">
        <v>93</v>
      </c>
      <c r="E9" s="38"/>
      <c r="F9" s="37">
        <v>48</v>
      </c>
      <c r="G9" s="37">
        <v>80000</v>
      </c>
      <c r="H9" s="37">
        <v>25</v>
      </c>
      <c r="I9" s="39">
        <v>600</v>
      </c>
      <c r="J9" s="36"/>
      <c r="K9" s="40"/>
      <c r="L9" s="36"/>
      <c r="M9" s="11">
        <f t="shared" si="3"/>
        <v>0</v>
      </c>
      <c r="N9" s="35"/>
      <c r="O9" s="35"/>
      <c r="P9" s="36"/>
      <c r="Q9" s="36"/>
      <c r="R9" s="11">
        <f t="shared" si="0"/>
        <v>0</v>
      </c>
      <c r="S9" s="11">
        <f t="shared" si="1"/>
        <v>0</v>
      </c>
      <c r="T9" s="31" t="e">
        <f t="shared" si="2"/>
        <v>#DIV/0!</v>
      </c>
      <c r="U9" s="27"/>
      <c r="V9" s="29"/>
    </row>
    <row r="10" spans="2:23" ht="13" x14ac:dyDescent="0.3">
      <c r="B10" s="37" t="s">
        <v>108</v>
      </c>
      <c r="C10" s="37" t="s">
        <v>99</v>
      </c>
      <c r="D10" s="37" t="s">
        <v>93</v>
      </c>
      <c r="E10" s="38"/>
      <c r="F10" s="37">
        <v>48</v>
      </c>
      <c r="G10" s="37">
        <v>100000</v>
      </c>
      <c r="H10" s="37">
        <v>25</v>
      </c>
      <c r="I10" s="39">
        <v>620</v>
      </c>
      <c r="J10" s="36"/>
      <c r="K10" s="40"/>
      <c r="L10" s="36"/>
      <c r="M10" s="11">
        <f t="shared" si="3"/>
        <v>0</v>
      </c>
      <c r="N10" s="35"/>
      <c r="O10" s="35"/>
      <c r="P10" s="36"/>
      <c r="Q10" s="36"/>
      <c r="R10" s="11">
        <f t="shared" si="0"/>
        <v>0</v>
      </c>
      <c r="S10" s="11">
        <f t="shared" si="1"/>
        <v>0</v>
      </c>
      <c r="T10" s="31" t="e">
        <f t="shared" si="2"/>
        <v>#DIV/0!</v>
      </c>
      <c r="U10" s="27"/>
      <c r="V10" s="29"/>
    </row>
    <row r="11" spans="2:23" ht="13" x14ac:dyDescent="0.3">
      <c r="B11" s="37" t="s">
        <v>108</v>
      </c>
      <c r="C11" s="37" t="s">
        <v>99</v>
      </c>
      <c r="D11" s="37" t="s">
        <v>93</v>
      </c>
      <c r="E11" s="38"/>
      <c r="F11" s="37">
        <v>48</v>
      </c>
      <c r="G11" s="37">
        <v>120000</v>
      </c>
      <c r="H11" s="37">
        <v>25</v>
      </c>
      <c r="I11" s="39">
        <v>680</v>
      </c>
      <c r="J11" s="36"/>
      <c r="K11" s="40"/>
      <c r="L11" s="36"/>
      <c r="M11" s="11">
        <f t="shared" si="3"/>
        <v>0</v>
      </c>
      <c r="N11" s="35"/>
      <c r="O11" s="35"/>
      <c r="P11" s="36"/>
      <c r="Q11" s="36"/>
      <c r="R11" s="11">
        <f t="shared" si="0"/>
        <v>0</v>
      </c>
      <c r="S11" s="11">
        <f t="shared" si="1"/>
        <v>0</v>
      </c>
      <c r="T11" s="31" t="e">
        <f t="shared" si="2"/>
        <v>#DIV/0!</v>
      </c>
      <c r="U11" s="27"/>
      <c r="V11" s="29"/>
    </row>
    <row r="12" spans="2:23" ht="13" x14ac:dyDescent="0.3">
      <c r="B12" s="37" t="s">
        <v>108</v>
      </c>
      <c r="C12" s="37" t="s">
        <v>99</v>
      </c>
      <c r="D12" s="37" t="s">
        <v>93</v>
      </c>
      <c r="E12" s="38"/>
      <c r="F12" s="37">
        <v>60</v>
      </c>
      <c r="G12" s="37">
        <v>50000</v>
      </c>
      <c r="H12" s="37">
        <v>25</v>
      </c>
      <c r="I12" s="39">
        <v>560</v>
      </c>
      <c r="J12" s="36"/>
      <c r="K12" s="40"/>
      <c r="L12" s="36"/>
      <c r="M12" s="11">
        <f t="shared" si="3"/>
        <v>0</v>
      </c>
      <c r="N12" s="35"/>
      <c r="O12" s="35"/>
      <c r="P12" s="36"/>
      <c r="Q12" s="36"/>
      <c r="R12" s="11">
        <f t="shared" si="0"/>
        <v>0</v>
      </c>
      <c r="S12" s="11">
        <f t="shared" si="1"/>
        <v>0</v>
      </c>
      <c r="T12" s="31" t="e">
        <f t="shared" si="2"/>
        <v>#DIV/0!</v>
      </c>
      <c r="U12" s="27"/>
      <c r="V12" s="29"/>
    </row>
    <row r="13" spans="2:23" ht="13" x14ac:dyDescent="0.3">
      <c r="B13" s="37" t="s">
        <v>108</v>
      </c>
      <c r="C13" s="37" t="s">
        <v>99</v>
      </c>
      <c r="D13" s="37" t="s">
        <v>93</v>
      </c>
      <c r="E13" s="38"/>
      <c r="F13" s="37">
        <v>60</v>
      </c>
      <c r="G13" s="37">
        <v>75000</v>
      </c>
      <c r="H13" s="37">
        <v>25</v>
      </c>
      <c r="I13" s="39">
        <v>570</v>
      </c>
      <c r="J13" s="36"/>
      <c r="K13" s="40"/>
      <c r="L13" s="36"/>
      <c r="M13" s="11">
        <f t="shared" si="3"/>
        <v>0</v>
      </c>
      <c r="N13" s="35"/>
      <c r="O13" s="35"/>
      <c r="P13" s="36"/>
      <c r="Q13" s="36"/>
      <c r="R13" s="11">
        <f t="shared" si="0"/>
        <v>0</v>
      </c>
      <c r="S13" s="11">
        <f t="shared" si="1"/>
        <v>0</v>
      </c>
      <c r="T13" s="31" t="e">
        <f t="shared" si="2"/>
        <v>#DIV/0!</v>
      </c>
      <c r="U13" s="27"/>
      <c r="V13" s="29"/>
    </row>
    <row r="14" spans="2:23" ht="13" x14ac:dyDescent="0.3">
      <c r="B14" s="37" t="s">
        <v>108</v>
      </c>
      <c r="C14" s="37" t="s">
        <v>99</v>
      </c>
      <c r="D14" s="37" t="s">
        <v>93</v>
      </c>
      <c r="E14" s="38"/>
      <c r="F14" s="37">
        <v>60</v>
      </c>
      <c r="G14" s="37">
        <v>100000</v>
      </c>
      <c r="H14" s="37">
        <v>25</v>
      </c>
      <c r="I14" s="39">
        <v>605</v>
      </c>
      <c r="J14" s="36"/>
      <c r="K14" s="40"/>
      <c r="L14" s="36"/>
      <c r="M14" s="11">
        <f t="shared" si="3"/>
        <v>0</v>
      </c>
      <c r="N14" s="35"/>
      <c r="O14" s="35"/>
      <c r="P14" s="36"/>
      <c r="Q14" s="36"/>
      <c r="R14" s="11">
        <f t="shared" si="0"/>
        <v>0</v>
      </c>
      <c r="S14" s="11">
        <f t="shared" si="1"/>
        <v>0</v>
      </c>
      <c r="T14" s="31" t="e">
        <f t="shared" si="2"/>
        <v>#DIV/0!</v>
      </c>
      <c r="U14" s="27"/>
      <c r="V14" s="29"/>
    </row>
    <row r="15" spans="2:23" ht="13" x14ac:dyDescent="0.3">
      <c r="B15" s="37" t="s">
        <v>108</v>
      </c>
      <c r="C15" s="37" t="s">
        <v>99</v>
      </c>
      <c r="D15" s="37" t="s">
        <v>93</v>
      </c>
      <c r="E15" s="38"/>
      <c r="F15" s="37">
        <v>60</v>
      </c>
      <c r="G15" s="37">
        <v>125000</v>
      </c>
      <c r="H15" s="37">
        <v>25</v>
      </c>
      <c r="I15" s="39">
        <v>650</v>
      </c>
      <c r="J15" s="36"/>
      <c r="K15" s="40"/>
      <c r="L15" s="36"/>
      <c r="M15" s="11">
        <f t="shared" si="3"/>
        <v>0</v>
      </c>
      <c r="N15" s="35"/>
      <c r="O15" s="35"/>
      <c r="P15" s="36"/>
      <c r="Q15" s="36"/>
      <c r="R15" s="11">
        <f t="shared" si="0"/>
        <v>0</v>
      </c>
      <c r="S15" s="11">
        <f t="shared" si="1"/>
        <v>0</v>
      </c>
      <c r="T15" s="31" t="e">
        <f t="shared" si="2"/>
        <v>#DIV/0!</v>
      </c>
      <c r="U15" s="27"/>
      <c r="V15" s="29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8020500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>S16/$H$61</f>
        <v>#DIV/0!</v>
      </c>
      <c r="U16" s="105"/>
      <c r="V16" s="105"/>
      <c r="W16" s="8"/>
    </row>
    <row r="17" spans="2:23" ht="13" x14ac:dyDescent="0.3">
      <c r="B17" s="37" t="s">
        <v>109</v>
      </c>
      <c r="C17" s="37" t="s">
        <v>100</v>
      </c>
      <c r="D17" s="37" t="s">
        <v>93</v>
      </c>
      <c r="E17" s="38"/>
      <c r="F17" s="37">
        <v>36</v>
      </c>
      <c r="G17" s="37">
        <v>60000</v>
      </c>
      <c r="H17" s="37">
        <v>10</v>
      </c>
      <c r="I17" s="39">
        <v>630</v>
      </c>
      <c r="J17" s="36"/>
      <c r="K17" s="40"/>
      <c r="L17" s="36"/>
      <c r="M17" s="11">
        <f t="shared" si="3"/>
        <v>0</v>
      </c>
      <c r="N17" s="35"/>
      <c r="O17" s="35"/>
      <c r="P17" s="36"/>
      <c r="Q17" s="36"/>
      <c r="R17" s="11">
        <f t="shared" ref="R17:R28" si="4">+J17*F17*H17</f>
        <v>0</v>
      </c>
      <c r="S17" s="11">
        <f t="shared" ref="S17:S28" si="5">+(M17+(P17+Q17+O17)*F17)*H17</f>
        <v>0</v>
      </c>
      <c r="T17" s="31" t="e">
        <f t="shared" ref="T17:T28" si="6">S17/$H$61</f>
        <v>#DIV/0!</v>
      </c>
      <c r="U17" s="27"/>
      <c r="V17" s="29"/>
    </row>
    <row r="18" spans="2:23" ht="13" x14ac:dyDescent="0.3">
      <c r="B18" s="37" t="s">
        <v>109</v>
      </c>
      <c r="C18" s="37" t="s">
        <v>100</v>
      </c>
      <c r="D18" s="37" t="s">
        <v>93</v>
      </c>
      <c r="E18" s="38"/>
      <c r="F18" s="37">
        <v>36</v>
      </c>
      <c r="G18" s="37">
        <v>90000</v>
      </c>
      <c r="H18" s="37">
        <v>10</v>
      </c>
      <c r="I18" s="39">
        <v>690</v>
      </c>
      <c r="J18" s="36"/>
      <c r="K18" s="40"/>
      <c r="L18" s="36"/>
      <c r="M18" s="11">
        <f t="shared" si="3"/>
        <v>0</v>
      </c>
      <c r="N18" s="35"/>
      <c r="O18" s="35"/>
      <c r="P18" s="36"/>
      <c r="Q18" s="36"/>
      <c r="R18" s="11">
        <f t="shared" si="4"/>
        <v>0</v>
      </c>
      <c r="S18" s="11">
        <f t="shared" si="5"/>
        <v>0</v>
      </c>
      <c r="T18" s="31" t="e">
        <f t="shared" si="6"/>
        <v>#DIV/0!</v>
      </c>
      <c r="U18" s="27"/>
      <c r="V18" s="29"/>
    </row>
    <row r="19" spans="2:23" ht="13" x14ac:dyDescent="0.3">
      <c r="B19" s="37" t="s">
        <v>109</v>
      </c>
      <c r="C19" s="37" t="s">
        <v>100</v>
      </c>
      <c r="D19" s="37" t="s">
        <v>93</v>
      </c>
      <c r="E19" s="38"/>
      <c r="F19" s="37">
        <v>36</v>
      </c>
      <c r="G19" s="37">
        <v>120000</v>
      </c>
      <c r="H19" s="37">
        <v>10</v>
      </c>
      <c r="I19" s="39">
        <v>740</v>
      </c>
      <c r="J19" s="36"/>
      <c r="K19" s="40"/>
      <c r="L19" s="36"/>
      <c r="M19" s="11">
        <f t="shared" si="3"/>
        <v>0</v>
      </c>
      <c r="N19" s="35"/>
      <c r="O19" s="35"/>
      <c r="P19" s="36"/>
      <c r="Q19" s="36"/>
      <c r="R19" s="11">
        <f t="shared" si="4"/>
        <v>0</v>
      </c>
      <c r="S19" s="11">
        <f t="shared" si="5"/>
        <v>0</v>
      </c>
      <c r="T19" s="31" t="e">
        <f t="shared" si="6"/>
        <v>#DIV/0!</v>
      </c>
      <c r="U19" s="27"/>
      <c r="V19" s="29"/>
    </row>
    <row r="20" spans="2:23" ht="13" x14ac:dyDescent="0.3">
      <c r="B20" s="37" t="s">
        <v>109</v>
      </c>
      <c r="C20" s="37" t="s">
        <v>100</v>
      </c>
      <c r="D20" s="37" t="s">
        <v>93</v>
      </c>
      <c r="E20" s="38"/>
      <c r="F20" s="37">
        <v>48</v>
      </c>
      <c r="G20" s="37">
        <v>40000</v>
      </c>
      <c r="H20" s="37">
        <v>10</v>
      </c>
      <c r="I20" s="39">
        <v>600</v>
      </c>
      <c r="J20" s="36"/>
      <c r="K20" s="40"/>
      <c r="L20" s="36"/>
      <c r="M20" s="11">
        <f t="shared" si="3"/>
        <v>0</v>
      </c>
      <c r="N20" s="35"/>
      <c r="O20" s="35"/>
      <c r="P20" s="36"/>
      <c r="Q20" s="36"/>
      <c r="R20" s="11">
        <f t="shared" si="4"/>
        <v>0</v>
      </c>
      <c r="S20" s="11">
        <f t="shared" si="5"/>
        <v>0</v>
      </c>
      <c r="T20" s="31" t="e">
        <f t="shared" si="6"/>
        <v>#DIV/0!</v>
      </c>
      <c r="U20" s="27"/>
      <c r="V20" s="29"/>
    </row>
    <row r="21" spans="2:23" ht="13" x14ac:dyDescent="0.3">
      <c r="B21" s="37" t="s">
        <v>109</v>
      </c>
      <c r="C21" s="37" t="s">
        <v>100</v>
      </c>
      <c r="D21" s="37" t="s">
        <v>93</v>
      </c>
      <c r="E21" s="38"/>
      <c r="F21" s="37">
        <v>48</v>
      </c>
      <c r="G21" s="37">
        <v>60000</v>
      </c>
      <c r="H21" s="37">
        <v>10</v>
      </c>
      <c r="I21" s="39">
        <v>620</v>
      </c>
      <c r="J21" s="36"/>
      <c r="K21" s="40"/>
      <c r="L21" s="36"/>
      <c r="M21" s="11">
        <f t="shared" si="3"/>
        <v>0</v>
      </c>
      <c r="N21" s="35"/>
      <c r="O21" s="35"/>
      <c r="P21" s="36"/>
      <c r="Q21" s="36"/>
      <c r="R21" s="11">
        <f t="shared" si="4"/>
        <v>0</v>
      </c>
      <c r="S21" s="11">
        <f t="shared" si="5"/>
        <v>0</v>
      </c>
      <c r="T21" s="31" t="e">
        <f t="shared" si="6"/>
        <v>#DIV/0!</v>
      </c>
      <c r="U21" s="27"/>
      <c r="V21" s="29"/>
    </row>
    <row r="22" spans="2:23" ht="13" x14ac:dyDescent="0.3">
      <c r="B22" s="37" t="s">
        <v>109</v>
      </c>
      <c r="C22" s="37" t="s">
        <v>100</v>
      </c>
      <c r="D22" s="37" t="s">
        <v>93</v>
      </c>
      <c r="E22" s="38"/>
      <c r="F22" s="37">
        <v>48</v>
      </c>
      <c r="G22" s="37">
        <v>80000</v>
      </c>
      <c r="H22" s="37">
        <v>15</v>
      </c>
      <c r="I22" s="39">
        <v>630</v>
      </c>
      <c r="J22" s="36"/>
      <c r="K22" s="40"/>
      <c r="L22" s="36"/>
      <c r="M22" s="11">
        <f t="shared" si="3"/>
        <v>0</v>
      </c>
      <c r="N22" s="35"/>
      <c r="O22" s="35"/>
      <c r="P22" s="36"/>
      <c r="Q22" s="36"/>
      <c r="R22" s="11">
        <f t="shared" si="4"/>
        <v>0</v>
      </c>
      <c r="S22" s="11">
        <f t="shared" si="5"/>
        <v>0</v>
      </c>
      <c r="T22" s="31" t="e">
        <f t="shared" si="6"/>
        <v>#DIV/0!</v>
      </c>
      <c r="U22" s="27"/>
      <c r="V22" s="29"/>
    </row>
    <row r="23" spans="2:23" ht="13" x14ac:dyDescent="0.3">
      <c r="B23" s="37" t="s">
        <v>109</v>
      </c>
      <c r="C23" s="37" t="s">
        <v>100</v>
      </c>
      <c r="D23" s="37" t="s">
        <v>93</v>
      </c>
      <c r="E23" s="38"/>
      <c r="F23" s="37">
        <v>48</v>
      </c>
      <c r="G23" s="37">
        <v>100000</v>
      </c>
      <c r="H23" s="37">
        <v>15</v>
      </c>
      <c r="I23" s="39">
        <v>650</v>
      </c>
      <c r="J23" s="36"/>
      <c r="K23" s="40"/>
      <c r="L23" s="36"/>
      <c r="M23" s="11">
        <f t="shared" si="3"/>
        <v>0</v>
      </c>
      <c r="N23" s="35"/>
      <c r="O23" s="35"/>
      <c r="P23" s="36"/>
      <c r="Q23" s="36"/>
      <c r="R23" s="11">
        <f t="shared" si="4"/>
        <v>0</v>
      </c>
      <c r="S23" s="11">
        <f t="shared" si="5"/>
        <v>0</v>
      </c>
      <c r="T23" s="31" t="e">
        <f t="shared" si="6"/>
        <v>#DIV/0!</v>
      </c>
      <c r="U23" s="27"/>
      <c r="V23" s="29"/>
    </row>
    <row r="24" spans="2:23" ht="13" x14ac:dyDescent="0.3">
      <c r="B24" s="37" t="s">
        <v>109</v>
      </c>
      <c r="C24" s="37" t="s">
        <v>100</v>
      </c>
      <c r="D24" s="37" t="s">
        <v>93</v>
      </c>
      <c r="E24" s="38"/>
      <c r="F24" s="37">
        <v>48</v>
      </c>
      <c r="G24" s="37">
        <v>120000</v>
      </c>
      <c r="H24" s="37">
        <v>15</v>
      </c>
      <c r="I24" s="39">
        <v>710</v>
      </c>
      <c r="J24" s="36"/>
      <c r="K24" s="40"/>
      <c r="L24" s="36"/>
      <c r="M24" s="11">
        <f t="shared" si="3"/>
        <v>0</v>
      </c>
      <c r="N24" s="35"/>
      <c r="O24" s="35"/>
      <c r="P24" s="36"/>
      <c r="Q24" s="36"/>
      <c r="R24" s="11">
        <f t="shared" si="4"/>
        <v>0</v>
      </c>
      <c r="S24" s="11">
        <f t="shared" si="5"/>
        <v>0</v>
      </c>
      <c r="T24" s="31" t="e">
        <f t="shared" si="6"/>
        <v>#DIV/0!</v>
      </c>
      <c r="U24" s="27"/>
      <c r="V24" s="29"/>
    </row>
    <row r="25" spans="2:23" ht="13" x14ac:dyDescent="0.3">
      <c r="B25" s="37" t="s">
        <v>109</v>
      </c>
      <c r="C25" s="37" t="s">
        <v>100</v>
      </c>
      <c r="D25" s="37" t="s">
        <v>93</v>
      </c>
      <c r="E25" s="38"/>
      <c r="F25" s="37">
        <v>60</v>
      </c>
      <c r="G25" s="37">
        <v>50000</v>
      </c>
      <c r="H25" s="37">
        <v>15</v>
      </c>
      <c r="I25" s="39">
        <v>580</v>
      </c>
      <c r="J25" s="36"/>
      <c r="K25" s="40"/>
      <c r="L25" s="36"/>
      <c r="M25" s="11">
        <f t="shared" si="3"/>
        <v>0</v>
      </c>
      <c r="N25" s="35"/>
      <c r="O25" s="35"/>
      <c r="P25" s="36"/>
      <c r="Q25" s="36"/>
      <c r="R25" s="11">
        <f t="shared" si="4"/>
        <v>0</v>
      </c>
      <c r="S25" s="11">
        <f t="shared" si="5"/>
        <v>0</v>
      </c>
      <c r="T25" s="31" t="e">
        <f t="shared" si="6"/>
        <v>#DIV/0!</v>
      </c>
      <c r="U25" s="27"/>
      <c r="V25" s="29"/>
    </row>
    <row r="26" spans="2:23" ht="13" x14ac:dyDescent="0.3">
      <c r="B26" s="37" t="s">
        <v>109</v>
      </c>
      <c r="C26" s="37" t="s">
        <v>100</v>
      </c>
      <c r="D26" s="37" t="s">
        <v>93</v>
      </c>
      <c r="E26" s="38"/>
      <c r="F26" s="37">
        <v>60</v>
      </c>
      <c r="G26" s="37">
        <v>75000</v>
      </c>
      <c r="H26" s="37">
        <v>15</v>
      </c>
      <c r="I26" s="39">
        <v>600</v>
      </c>
      <c r="J26" s="36"/>
      <c r="K26" s="40"/>
      <c r="L26" s="36"/>
      <c r="M26" s="11">
        <f t="shared" si="3"/>
        <v>0</v>
      </c>
      <c r="N26" s="35"/>
      <c r="O26" s="35"/>
      <c r="P26" s="36"/>
      <c r="Q26" s="36"/>
      <c r="R26" s="11">
        <f t="shared" si="4"/>
        <v>0</v>
      </c>
      <c r="S26" s="11">
        <f t="shared" si="5"/>
        <v>0</v>
      </c>
      <c r="T26" s="31" t="e">
        <f t="shared" si="6"/>
        <v>#DIV/0!</v>
      </c>
      <c r="U26" s="27"/>
      <c r="V26" s="29"/>
    </row>
    <row r="27" spans="2:23" ht="13" x14ac:dyDescent="0.3">
      <c r="B27" s="37" t="s">
        <v>109</v>
      </c>
      <c r="C27" s="37" t="s">
        <v>100</v>
      </c>
      <c r="D27" s="37" t="s">
        <v>93</v>
      </c>
      <c r="E27" s="38"/>
      <c r="F27" s="37">
        <v>60</v>
      </c>
      <c r="G27" s="37">
        <v>100000</v>
      </c>
      <c r="H27" s="37">
        <v>15</v>
      </c>
      <c r="I27" s="39">
        <v>635</v>
      </c>
      <c r="J27" s="36"/>
      <c r="K27" s="40"/>
      <c r="L27" s="36"/>
      <c r="M27" s="11">
        <f t="shared" si="3"/>
        <v>0</v>
      </c>
      <c r="N27" s="35"/>
      <c r="O27" s="35"/>
      <c r="P27" s="36"/>
      <c r="Q27" s="36"/>
      <c r="R27" s="11">
        <f t="shared" si="4"/>
        <v>0</v>
      </c>
      <c r="S27" s="11">
        <f t="shared" si="5"/>
        <v>0</v>
      </c>
      <c r="T27" s="31" t="e">
        <f t="shared" si="6"/>
        <v>#DIV/0!</v>
      </c>
      <c r="U27" s="27"/>
      <c r="V27" s="29"/>
    </row>
    <row r="28" spans="2:23" ht="13" x14ac:dyDescent="0.3">
      <c r="B28" s="37" t="s">
        <v>109</v>
      </c>
      <c r="C28" s="37" t="s">
        <v>100</v>
      </c>
      <c r="D28" s="37" t="s">
        <v>93</v>
      </c>
      <c r="E28" s="38"/>
      <c r="F28" s="37">
        <v>60</v>
      </c>
      <c r="G28" s="37">
        <v>125000</v>
      </c>
      <c r="H28" s="37">
        <v>15</v>
      </c>
      <c r="I28" s="39">
        <v>680</v>
      </c>
      <c r="J28" s="36"/>
      <c r="K28" s="40"/>
      <c r="L28" s="36"/>
      <c r="M28" s="11">
        <f t="shared" si="3"/>
        <v>0</v>
      </c>
      <c r="N28" s="35"/>
      <c r="O28" s="35"/>
      <c r="P28" s="36"/>
      <c r="Q28" s="36"/>
      <c r="R28" s="11">
        <f t="shared" si="4"/>
        <v>0</v>
      </c>
      <c r="S28" s="11">
        <f t="shared" si="5"/>
        <v>0</v>
      </c>
      <c r="T28" s="31" t="e">
        <f t="shared" si="6"/>
        <v>#DIV/0!</v>
      </c>
      <c r="U28" s="27"/>
      <c r="V28" s="29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5005500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>S29/$H$61</f>
        <v>#DIV/0!</v>
      </c>
      <c r="U29" s="105"/>
      <c r="V29" s="105"/>
      <c r="W29" s="8"/>
    </row>
    <row r="30" spans="2:23" ht="13" x14ac:dyDescent="0.3">
      <c r="B30" s="37" t="s">
        <v>110</v>
      </c>
      <c r="C30" s="37" t="s">
        <v>101</v>
      </c>
      <c r="D30" s="37" t="s">
        <v>93</v>
      </c>
      <c r="E30" s="38"/>
      <c r="F30" s="37">
        <v>36</v>
      </c>
      <c r="G30" s="37">
        <v>60000</v>
      </c>
      <c r="H30" s="37">
        <v>5</v>
      </c>
      <c r="I30" s="39">
        <v>560</v>
      </c>
      <c r="J30" s="36"/>
      <c r="K30" s="40"/>
      <c r="L30" s="36"/>
      <c r="M30" s="11">
        <f t="shared" si="3"/>
        <v>0</v>
      </c>
      <c r="N30" s="35"/>
      <c r="O30" s="35"/>
      <c r="P30" s="36"/>
      <c r="Q30" s="36"/>
      <c r="R30" s="11">
        <f t="shared" si="0"/>
        <v>0</v>
      </c>
      <c r="S30" s="11">
        <f t="shared" si="1"/>
        <v>0</v>
      </c>
      <c r="T30" s="31" t="e">
        <f t="shared" ref="T30:T41" si="7">S30/$H$61</f>
        <v>#DIV/0!</v>
      </c>
      <c r="U30" s="27"/>
      <c r="V30" s="29"/>
    </row>
    <row r="31" spans="2:23" ht="13" x14ac:dyDescent="0.3">
      <c r="B31" s="37" t="s">
        <v>110</v>
      </c>
      <c r="C31" s="37" t="s">
        <v>101</v>
      </c>
      <c r="D31" s="37" t="s">
        <v>93</v>
      </c>
      <c r="E31" s="38"/>
      <c r="F31" s="37">
        <v>36</v>
      </c>
      <c r="G31" s="37">
        <v>90000</v>
      </c>
      <c r="H31" s="37">
        <v>5</v>
      </c>
      <c r="I31" s="39">
        <v>610</v>
      </c>
      <c r="J31" s="36"/>
      <c r="K31" s="40"/>
      <c r="L31" s="36"/>
      <c r="M31" s="11">
        <f t="shared" si="3"/>
        <v>0</v>
      </c>
      <c r="N31" s="35"/>
      <c r="O31" s="35"/>
      <c r="P31" s="36"/>
      <c r="Q31" s="36"/>
      <c r="R31" s="11">
        <f t="shared" si="0"/>
        <v>0</v>
      </c>
      <c r="S31" s="11">
        <f t="shared" si="1"/>
        <v>0</v>
      </c>
      <c r="T31" s="31" t="e">
        <f t="shared" si="7"/>
        <v>#DIV/0!</v>
      </c>
      <c r="U31" s="27"/>
      <c r="V31" s="29"/>
    </row>
    <row r="32" spans="2:23" ht="13" x14ac:dyDescent="0.3">
      <c r="B32" s="37" t="s">
        <v>110</v>
      </c>
      <c r="C32" s="37" t="s">
        <v>101</v>
      </c>
      <c r="D32" s="37" t="s">
        <v>93</v>
      </c>
      <c r="E32" s="38"/>
      <c r="F32" s="37">
        <v>36</v>
      </c>
      <c r="G32" s="37">
        <v>120000</v>
      </c>
      <c r="H32" s="37">
        <v>5</v>
      </c>
      <c r="I32" s="39">
        <v>660</v>
      </c>
      <c r="J32" s="36"/>
      <c r="K32" s="40"/>
      <c r="L32" s="36"/>
      <c r="M32" s="11">
        <f t="shared" si="3"/>
        <v>0</v>
      </c>
      <c r="N32" s="35"/>
      <c r="O32" s="35"/>
      <c r="P32" s="36"/>
      <c r="Q32" s="36"/>
      <c r="R32" s="11">
        <f t="shared" si="0"/>
        <v>0</v>
      </c>
      <c r="S32" s="11">
        <f t="shared" si="1"/>
        <v>0</v>
      </c>
      <c r="T32" s="31" t="e">
        <f t="shared" si="7"/>
        <v>#DIV/0!</v>
      </c>
      <c r="U32" s="27"/>
      <c r="V32" s="29"/>
    </row>
    <row r="33" spans="2:27" ht="13" x14ac:dyDescent="0.3">
      <c r="B33" s="37" t="s">
        <v>110</v>
      </c>
      <c r="C33" s="37" t="s">
        <v>101</v>
      </c>
      <c r="D33" s="37" t="s">
        <v>93</v>
      </c>
      <c r="E33" s="38"/>
      <c r="F33" s="37">
        <v>48</v>
      </c>
      <c r="G33" s="37">
        <v>40000</v>
      </c>
      <c r="H33" s="37">
        <v>5</v>
      </c>
      <c r="I33" s="39">
        <v>530</v>
      </c>
      <c r="J33" s="36"/>
      <c r="K33" s="40"/>
      <c r="L33" s="36"/>
      <c r="M33" s="11">
        <f t="shared" si="3"/>
        <v>0</v>
      </c>
      <c r="N33" s="35"/>
      <c r="O33" s="35"/>
      <c r="P33" s="36"/>
      <c r="Q33" s="36"/>
      <c r="R33" s="11">
        <f t="shared" si="0"/>
        <v>0</v>
      </c>
      <c r="S33" s="11">
        <f t="shared" si="1"/>
        <v>0</v>
      </c>
      <c r="T33" s="31" t="e">
        <f t="shared" si="7"/>
        <v>#DIV/0!</v>
      </c>
      <c r="U33" s="27"/>
      <c r="V33" s="29"/>
    </row>
    <row r="34" spans="2:27" ht="13" x14ac:dyDescent="0.3">
      <c r="B34" s="37" t="s">
        <v>110</v>
      </c>
      <c r="C34" s="37" t="s">
        <v>101</v>
      </c>
      <c r="D34" s="37" t="s">
        <v>93</v>
      </c>
      <c r="E34" s="38"/>
      <c r="F34" s="37">
        <v>48</v>
      </c>
      <c r="G34" s="37">
        <v>60000</v>
      </c>
      <c r="H34" s="37">
        <v>5</v>
      </c>
      <c r="I34" s="39">
        <v>540</v>
      </c>
      <c r="J34" s="36"/>
      <c r="K34" s="40"/>
      <c r="L34" s="36"/>
      <c r="M34" s="11">
        <f t="shared" si="3"/>
        <v>0</v>
      </c>
      <c r="N34" s="35"/>
      <c r="O34" s="35"/>
      <c r="P34" s="36"/>
      <c r="Q34" s="36"/>
      <c r="R34" s="11">
        <f t="shared" si="0"/>
        <v>0</v>
      </c>
      <c r="S34" s="11">
        <f t="shared" si="1"/>
        <v>0</v>
      </c>
      <c r="T34" s="31" t="e">
        <f t="shared" si="7"/>
        <v>#DIV/0!</v>
      </c>
      <c r="U34" s="27"/>
      <c r="V34" s="29"/>
    </row>
    <row r="35" spans="2:27" ht="13" x14ac:dyDescent="0.3">
      <c r="B35" s="37" t="s">
        <v>110</v>
      </c>
      <c r="C35" s="37" t="s">
        <v>101</v>
      </c>
      <c r="D35" s="37" t="s">
        <v>93</v>
      </c>
      <c r="E35" s="38"/>
      <c r="F35" s="37">
        <v>48</v>
      </c>
      <c r="G35" s="37">
        <v>80000</v>
      </c>
      <c r="H35" s="37">
        <v>5</v>
      </c>
      <c r="I35" s="39">
        <v>550</v>
      </c>
      <c r="J35" s="36"/>
      <c r="K35" s="40"/>
      <c r="L35" s="36"/>
      <c r="M35" s="11">
        <f t="shared" si="3"/>
        <v>0</v>
      </c>
      <c r="N35" s="35"/>
      <c r="O35" s="35"/>
      <c r="P35" s="36"/>
      <c r="Q35" s="36"/>
      <c r="R35" s="11">
        <f t="shared" si="0"/>
        <v>0</v>
      </c>
      <c r="S35" s="11">
        <f t="shared" si="1"/>
        <v>0</v>
      </c>
      <c r="T35" s="31" t="e">
        <f t="shared" si="7"/>
        <v>#DIV/0!</v>
      </c>
      <c r="U35" s="27"/>
      <c r="V35" s="29"/>
    </row>
    <row r="36" spans="2:27" ht="13" x14ac:dyDescent="0.3">
      <c r="B36" s="37" t="s">
        <v>110</v>
      </c>
      <c r="C36" s="37" t="s">
        <v>101</v>
      </c>
      <c r="D36" s="37" t="s">
        <v>93</v>
      </c>
      <c r="E36" s="38"/>
      <c r="F36" s="37">
        <v>48</v>
      </c>
      <c r="G36" s="37">
        <v>100000</v>
      </c>
      <c r="H36" s="37">
        <v>10</v>
      </c>
      <c r="I36" s="39">
        <v>580</v>
      </c>
      <c r="J36" s="36"/>
      <c r="K36" s="40"/>
      <c r="L36" s="36"/>
      <c r="M36" s="11">
        <f t="shared" si="3"/>
        <v>0</v>
      </c>
      <c r="N36" s="35"/>
      <c r="O36" s="35"/>
      <c r="P36" s="36"/>
      <c r="Q36" s="36"/>
      <c r="R36" s="11">
        <f t="shared" si="0"/>
        <v>0</v>
      </c>
      <c r="S36" s="11">
        <f t="shared" si="1"/>
        <v>0</v>
      </c>
      <c r="T36" s="31" t="e">
        <f t="shared" si="7"/>
        <v>#DIV/0!</v>
      </c>
      <c r="U36" s="27"/>
      <c r="V36" s="29"/>
    </row>
    <row r="37" spans="2:27" ht="13" x14ac:dyDescent="0.3">
      <c r="B37" s="37" t="s">
        <v>110</v>
      </c>
      <c r="C37" s="37" t="s">
        <v>101</v>
      </c>
      <c r="D37" s="37" t="s">
        <v>93</v>
      </c>
      <c r="E37" s="38"/>
      <c r="F37" s="37">
        <v>48</v>
      </c>
      <c r="G37" s="37">
        <v>120000</v>
      </c>
      <c r="H37" s="37">
        <v>10</v>
      </c>
      <c r="I37" s="39">
        <v>630</v>
      </c>
      <c r="J37" s="36"/>
      <c r="K37" s="40"/>
      <c r="L37" s="36"/>
      <c r="M37" s="11">
        <f t="shared" si="3"/>
        <v>0</v>
      </c>
      <c r="N37" s="35"/>
      <c r="O37" s="35"/>
      <c r="P37" s="36"/>
      <c r="Q37" s="36"/>
      <c r="R37" s="11">
        <f t="shared" si="0"/>
        <v>0</v>
      </c>
      <c r="S37" s="11">
        <f t="shared" si="1"/>
        <v>0</v>
      </c>
      <c r="T37" s="31" t="e">
        <f t="shared" si="7"/>
        <v>#DIV/0!</v>
      </c>
      <c r="U37" s="27"/>
      <c r="V37" s="29"/>
    </row>
    <row r="38" spans="2:27" ht="13" x14ac:dyDescent="0.3">
      <c r="B38" s="37" t="s">
        <v>110</v>
      </c>
      <c r="C38" s="37" t="s">
        <v>101</v>
      </c>
      <c r="D38" s="37" t="s">
        <v>93</v>
      </c>
      <c r="E38" s="38"/>
      <c r="F38" s="37">
        <v>60</v>
      </c>
      <c r="G38" s="37">
        <v>50000</v>
      </c>
      <c r="H38" s="37">
        <v>10</v>
      </c>
      <c r="I38" s="39">
        <v>520</v>
      </c>
      <c r="J38" s="36"/>
      <c r="K38" s="40"/>
      <c r="L38" s="36"/>
      <c r="M38" s="11">
        <f t="shared" si="3"/>
        <v>0</v>
      </c>
      <c r="N38" s="35"/>
      <c r="O38" s="35"/>
      <c r="P38" s="36"/>
      <c r="Q38" s="36"/>
      <c r="R38" s="11">
        <f t="shared" si="0"/>
        <v>0</v>
      </c>
      <c r="S38" s="11">
        <f t="shared" si="1"/>
        <v>0</v>
      </c>
      <c r="T38" s="31" t="e">
        <f t="shared" si="7"/>
        <v>#DIV/0!</v>
      </c>
      <c r="U38" s="27"/>
      <c r="V38" s="29"/>
    </row>
    <row r="39" spans="2:27" ht="13" x14ac:dyDescent="0.3">
      <c r="B39" s="37" t="s">
        <v>110</v>
      </c>
      <c r="C39" s="37" t="s">
        <v>101</v>
      </c>
      <c r="D39" s="37" t="s">
        <v>93</v>
      </c>
      <c r="E39" s="38"/>
      <c r="F39" s="37">
        <v>60</v>
      </c>
      <c r="G39" s="37">
        <v>75000</v>
      </c>
      <c r="H39" s="37">
        <v>5</v>
      </c>
      <c r="I39" s="39">
        <v>530</v>
      </c>
      <c r="J39" s="36"/>
      <c r="K39" s="40"/>
      <c r="L39" s="36"/>
      <c r="M39" s="11">
        <f t="shared" si="3"/>
        <v>0</v>
      </c>
      <c r="N39" s="35"/>
      <c r="O39" s="35"/>
      <c r="P39" s="36"/>
      <c r="Q39" s="36"/>
      <c r="R39" s="11">
        <f t="shared" si="0"/>
        <v>0</v>
      </c>
      <c r="S39" s="11">
        <f t="shared" si="1"/>
        <v>0</v>
      </c>
      <c r="T39" s="31" t="e">
        <f t="shared" si="7"/>
        <v>#DIV/0!</v>
      </c>
      <c r="U39" s="27"/>
      <c r="V39" s="29"/>
    </row>
    <row r="40" spans="2:27" ht="13" x14ac:dyDescent="0.3">
      <c r="B40" s="37" t="s">
        <v>110</v>
      </c>
      <c r="C40" s="37" t="s">
        <v>101</v>
      </c>
      <c r="D40" s="37" t="s">
        <v>93</v>
      </c>
      <c r="E40" s="38"/>
      <c r="F40" s="37">
        <v>60</v>
      </c>
      <c r="G40" s="37">
        <v>100000</v>
      </c>
      <c r="H40" s="37">
        <v>10</v>
      </c>
      <c r="I40" s="39">
        <v>555</v>
      </c>
      <c r="J40" s="36"/>
      <c r="K40" s="40"/>
      <c r="L40" s="36"/>
      <c r="M40" s="11">
        <f t="shared" si="3"/>
        <v>0</v>
      </c>
      <c r="N40" s="35"/>
      <c r="O40" s="35"/>
      <c r="P40" s="36"/>
      <c r="Q40" s="36"/>
      <c r="R40" s="11">
        <f t="shared" si="0"/>
        <v>0</v>
      </c>
      <c r="S40" s="11">
        <f t="shared" si="1"/>
        <v>0</v>
      </c>
      <c r="T40" s="31" t="e">
        <f t="shared" si="7"/>
        <v>#DIV/0!</v>
      </c>
      <c r="U40" s="27"/>
      <c r="V40" s="29"/>
    </row>
    <row r="41" spans="2:27" ht="13" x14ac:dyDescent="0.3">
      <c r="B41" s="37" t="s">
        <v>110</v>
      </c>
      <c r="C41" s="37" t="s">
        <v>101</v>
      </c>
      <c r="D41" s="37" t="s">
        <v>93</v>
      </c>
      <c r="E41" s="38"/>
      <c r="F41" s="37">
        <v>60</v>
      </c>
      <c r="G41" s="37">
        <v>125000</v>
      </c>
      <c r="H41" s="37">
        <v>10</v>
      </c>
      <c r="I41" s="39">
        <v>605</v>
      </c>
      <c r="J41" s="36"/>
      <c r="K41" s="40"/>
      <c r="L41" s="36"/>
      <c r="M41" s="11">
        <f t="shared" si="3"/>
        <v>0</v>
      </c>
      <c r="N41" s="35"/>
      <c r="O41" s="35"/>
      <c r="P41" s="36"/>
      <c r="Q41" s="36"/>
      <c r="R41" s="11">
        <f t="shared" si="0"/>
        <v>0</v>
      </c>
      <c r="S41" s="11">
        <f t="shared" si="1"/>
        <v>0</v>
      </c>
      <c r="T41" s="31" t="e">
        <f t="shared" si="7"/>
        <v>#DIV/0!</v>
      </c>
      <c r="U41" s="27"/>
      <c r="V41" s="29"/>
    </row>
    <row r="42" spans="2:27" ht="13" x14ac:dyDescent="0.35">
      <c r="B42" s="12" t="s">
        <v>2</v>
      </c>
      <c r="C42" s="12"/>
      <c r="D42" s="12"/>
      <c r="E42" s="12"/>
      <c r="F42" s="12"/>
      <c r="G42" s="12"/>
      <c r="H42" s="12"/>
      <c r="I42" s="13">
        <f>+SUMPRODUCT(F30:F41,H30:H41,I30:I41)</f>
        <v>2466000</v>
      </c>
      <c r="J42" s="13">
        <f>+SUMPRODUCT(J30:J41,F30:F41,H30:H41)</f>
        <v>0</v>
      </c>
      <c r="K42" s="13"/>
      <c r="L42" s="13"/>
      <c r="M42" s="13"/>
      <c r="N42" s="13"/>
      <c r="O42" s="13"/>
      <c r="P42" s="13"/>
      <c r="Q42" s="13"/>
      <c r="R42" s="14">
        <f>SUM(R30:R41)</f>
        <v>0</v>
      </c>
      <c r="S42" s="15">
        <f>SUM(S30:S41)</f>
        <v>0</v>
      </c>
      <c r="T42" s="16" t="e">
        <f>S42/$H$61</f>
        <v>#DIV/0!</v>
      </c>
      <c r="U42" s="105"/>
      <c r="V42" s="105"/>
      <c r="W42" s="8"/>
    </row>
    <row r="43" spans="2:27" ht="13" x14ac:dyDescent="0.35">
      <c r="B43" s="52" t="s">
        <v>2</v>
      </c>
      <c r="C43" s="52"/>
      <c r="D43" s="52"/>
      <c r="E43" s="52"/>
      <c r="F43" s="52"/>
      <c r="G43" s="52"/>
      <c r="H43" s="52"/>
      <c r="I43" s="51">
        <f>I42+I29+I16</f>
        <v>15492000</v>
      </c>
      <c r="J43" s="32"/>
      <c r="W43" s="8"/>
    </row>
    <row r="44" spans="2:27" x14ac:dyDescent="0.35">
      <c r="J44" s="32"/>
      <c r="W44" s="8"/>
    </row>
    <row r="47" spans="2:27" ht="22.75" customHeight="1" x14ac:dyDescent="0.35">
      <c r="B47" s="98" t="s">
        <v>14</v>
      </c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</row>
    <row r="48" spans="2:27" ht="13" x14ac:dyDescent="0.35">
      <c r="B48" s="9" t="s">
        <v>6</v>
      </c>
      <c r="C48" s="9"/>
      <c r="D48" s="9"/>
      <c r="E48" s="9"/>
      <c r="F48" s="9"/>
      <c r="G48" s="9"/>
      <c r="H48" s="9" t="s">
        <v>1</v>
      </c>
      <c r="I48" s="9" t="s">
        <v>4</v>
      </c>
      <c r="J48" s="100" t="s">
        <v>7</v>
      </c>
      <c r="K48" s="101"/>
      <c r="L48" s="101"/>
      <c r="M48" s="101"/>
      <c r="N48" s="101"/>
      <c r="O48" s="101"/>
      <c r="P48" s="101"/>
      <c r="Q48" s="101"/>
      <c r="R48" s="102"/>
      <c r="S48" s="103"/>
      <c r="T48" s="104"/>
      <c r="U48" s="104"/>
      <c r="V48" s="104"/>
      <c r="W48" s="104"/>
      <c r="X48" s="104"/>
      <c r="Y48" s="104"/>
      <c r="Z48" s="104"/>
      <c r="AA48" s="104"/>
    </row>
    <row r="49" spans="2:18" ht="13" x14ac:dyDescent="0.35">
      <c r="B49" s="7" t="s">
        <v>5</v>
      </c>
      <c r="C49" s="7"/>
      <c r="D49" s="7"/>
      <c r="E49" s="7"/>
      <c r="F49" s="7"/>
      <c r="G49" s="7"/>
      <c r="H49" s="10"/>
      <c r="I49" s="17" t="e">
        <f t="shared" ref="I49:I56" si="8">H49/$H$61</f>
        <v>#DIV/0!</v>
      </c>
      <c r="J49" s="27"/>
      <c r="K49" s="28"/>
      <c r="L49" s="28"/>
      <c r="M49" s="28"/>
      <c r="N49" s="28"/>
      <c r="O49" s="28"/>
      <c r="P49" s="28"/>
      <c r="Q49" s="28"/>
      <c r="R49" s="29"/>
    </row>
    <row r="50" spans="2:18" ht="26" x14ac:dyDescent="0.35">
      <c r="B50" s="7" t="s">
        <v>25</v>
      </c>
      <c r="C50" s="7"/>
      <c r="D50" s="7"/>
      <c r="E50" s="7"/>
      <c r="F50" s="7"/>
      <c r="G50" s="7"/>
      <c r="H50" s="10"/>
      <c r="I50" s="17" t="e">
        <f t="shared" si="8"/>
        <v>#DIV/0!</v>
      </c>
      <c r="J50" s="27"/>
      <c r="K50" s="28"/>
      <c r="L50" s="28"/>
      <c r="M50" s="28"/>
      <c r="N50" s="28"/>
      <c r="O50" s="28"/>
      <c r="P50" s="28"/>
      <c r="Q50" s="28"/>
      <c r="R50" s="29"/>
    </row>
    <row r="51" spans="2:18" ht="26" x14ac:dyDescent="0.35">
      <c r="B51" s="7" t="s">
        <v>26</v>
      </c>
      <c r="C51" s="7"/>
      <c r="D51" s="7"/>
      <c r="E51" s="7"/>
      <c r="F51" s="7"/>
      <c r="G51" s="7"/>
      <c r="H51" s="10"/>
      <c r="I51" s="17" t="e">
        <f t="shared" si="8"/>
        <v>#DIV/0!</v>
      </c>
      <c r="J51" s="27"/>
      <c r="K51" s="28"/>
      <c r="L51" s="28"/>
      <c r="M51" s="28"/>
      <c r="N51" s="28"/>
      <c r="O51" s="28"/>
      <c r="P51" s="28"/>
      <c r="Q51" s="28"/>
      <c r="R51" s="29"/>
    </row>
    <row r="52" spans="2:18" ht="26" x14ac:dyDescent="0.35">
      <c r="B52" s="7" t="s">
        <v>27</v>
      </c>
      <c r="C52" s="7"/>
      <c r="D52" s="7"/>
      <c r="E52" s="7"/>
      <c r="F52" s="7"/>
      <c r="G52" s="7"/>
      <c r="H52" s="10"/>
      <c r="I52" s="17" t="e">
        <f t="shared" si="8"/>
        <v>#DIV/0!</v>
      </c>
      <c r="J52" s="27"/>
      <c r="K52" s="28"/>
      <c r="L52" s="28"/>
      <c r="M52" s="28"/>
      <c r="N52" s="28"/>
      <c r="O52" s="28"/>
      <c r="P52" s="28"/>
      <c r="Q52" s="28"/>
      <c r="R52" s="29"/>
    </row>
    <row r="53" spans="2:18" ht="13" x14ac:dyDescent="0.35">
      <c r="B53" s="7" t="s">
        <v>29</v>
      </c>
      <c r="C53" s="7"/>
      <c r="D53" s="7"/>
      <c r="E53" s="7"/>
      <c r="F53" s="7"/>
      <c r="G53" s="7"/>
      <c r="H53" s="10"/>
      <c r="I53" s="17" t="e">
        <f t="shared" si="8"/>
        <v>#DIV/0!</v>
      </c>
      <c r="J53" s="27"/>
      <c r="K53" s="28"/>
      <c r="L53" s="28"/>
      <c r="M53" s="28"/>
      <c r="N53" s="28"/>
      <c r="O53" s="28"/>
      <c r="P53" s="28"/>
      <c r="Q53" s="28"/>
      <c r="R53" s="29"/>
    </row>
    <row r="54" spans="2:18" ht="13" x14ac:dyDescent="0.35">
      <c r="B54" s="7" t="s">
        <v>28</v>
      </c>
      <c r="C54" s="7"/>
      <c r="D54" s="7"/>
      <c r="E54" s="7"/>
      <c r="F54" s="7"/>
      <c r="G54" s="7"/>
      <c r="H54" s="10"/>
      <c r="I54" s="17" t="e">
        <f t="shared" si="8"/>
        <v>#DIV/0!</v>
      </c>
      <c r="J54" s="27"/>
      <c r="K54" s="28"/>
      <c r="L54" s="28"/>
      <c r="M54" s="28"/>
      <c r="N54" s="28"/>
      <c r="O54" s="28"/>
      <c r="P54" s="28"/>
      <c r="Q54" s="28"/>
      <c r="R54" s="29"/>
    </row>
    <row r="55" spans="2:18" ht="39" x14ac:dyDescent="0.35">
      <c r="B55" s="7" t="s">
        <v>36</v>
      </c>
      <c r="C55" s="7"/>
      <c r="D55" s="7"/>
      <c r="E55" s="7"/>
      <c r="F55" s="7"/>
      <c r="G55" s="7"/>
      <c r="H55" s="10"/>
      <c r="I55" s="17" t="e">
        <f t="shared" si="8"/>
        <v>#DIV/0!</v>
      </c>
      <c r="J55" s="27"/>
      <c r="K55" s="28"/>
      <c r="L55" s="28"/>
      <c r="M55" s="28"/>
      <c r="N55" s="28"/>
      <c r="O55" s="28"/>
      <c r="P55" s="28"/>
      <c r="Q55" s="28"/>
      <c r="R55" s="29"/>
    </row>
    <row r="56" spans="2:18" ht="13" x14ac:dyDescent="0.35">
      <c r="B56" s="12" t="s">
        <v>2</v>
      </c>
      <c r="C56" s="12"/>
      <c r="D56" s="12"/>
      <c r="E56" s="12"/>
      <c r="F56" s="12"/>
      <c r="G56" s="12"/>
      <c r="H56" s="19">
        <f>SUM(H49:H55)</f>
        <v>0</v>
      </c>
      <c r="I56" s="18" t="e">
        <f t="shared" si="8"/>
        <v>#DIV/0!</v>
      </c>
      <c r="J56" s="90"/>
      <c r="K56" s="91"/>
      <c r="L56" s="91"/>
      <c r="M56" s="91"/>
      <c r="N56" s="91"/>
      <c r="O56" s="91"/>
      <c r="P56" s="91"/>
      <c r="Q56" s="91"/>
      <c r="R56" s="92"/>
    </row>
    <row r="59" spans="2:18" ht="22.75" customHeight="1" x14ac:dyDescent="0.35">
      <c r="B59" s="93" t="s">
        <v>8</v>
      </c>
      <c r="C59" s="93"/>
      <c r="D59" s="93"/>
      <c r="E59" s="93"/>
      <c r="F59" s="93"/>
      <c r="G59" s="93"/>
      <c r="H59" s="93"/>
      <c r="I59" s="93"/>
    </row>
    <row r="60" spans="2:18" ht="29" x14ac:dyDescent="0.35">
      <c r="B60" s="20" t="s">
        <v>9</v>
      </c>
      <c r="C60" s="20"/>
      <c r="D60" s="20"/>
      <c r="E60" s="20"/>
      <c r="F60" s="20"/>
      <c r="G60" s="26"/>
      <c r="H60" s="21">
        <f>R42+R29+R16</f>
        <v>0</v>
      </c>
      <c r="I60" s="22"/>
    </row>
    <row r="61" spans="2:18" ht="29" x14ac:dyDescent="0.35">
      <c r="B61" s="20" t="s">
        <v>10</v>
      </c>
      <c r="C61" s="20"/>
      <c r="D61" s="20"/>
      <c r="E61" s="20"/>
      <c r="F61" s="20"/>
      <c r="G61" s="25"/>
      <c r="H61" s="21">
        <f>S42+S29+S16+H56</f>
        <v>0</v>
      </c>
      <c r="I61" s="30" t="e">
        <f>H61/$H$60</f>
        <v>#DIV/0!</v>
      </c>
    </row>
    <row r="62" spans="2:18" ht="29" x14ac:dyDescent="0.35">
      <c r="B62" s="20" t="s">
        <v>11</v>
      </c>
      <c r="C62" s="20"/>
      <c r="D62" s="20"/>
      <c r="E62" s="20"/>
      <c r="F62" s="20"/>
      <c r="G62" s="20"/>
      <c r="H62" s="21">
        <f>H60-H61</f>
        <v>0</v>
      </c>
      <c r="I62" s="23" t="e">
        <f>H62/$H$60</f>
        <v>#DIV/0!</v>
      </c>
    </row>
    <row r="63" spans="2:18" ht="14.5" x14ac:dyDescent="0.35">
      <c r="B63" s="24"/>
      <c r="C63" s="24"/>
      <c r="D63" s="24"/>
      <c r="E63" s="24"/>
      <c r="F63" s="24"/>
      <c r="G63" s="24"/>
      <c r="H63" s="24"/>
      <c r="I63" s="24"/>
    </row>
  </sheetData>
  <mergeCells count="11">
    <mergeCell ref="U42:V42"/>
    <mergeCell ref="B1:V1"/>
    <mergeCell ref="B2:V2"/>
    <mergeCell ref="U3:V3"/>
    <mergeCell ref="U16:V16"/>
    <mergeCell ref="U29:V29"/>
    <mergeCell ref="B47:R47"/>
    <mergeCell ref="J48:R48"/>
    <mergeCell ref="S48:AA48"/>
    <mergeCell ref="J56:R56"/>
    <mergeCell ref="B59:I59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1" orientation="landscape" r:id="rId1"/>
  <headerFooter>
    <oddHeader xml:space="preserve">&amp;C&amp;"-,Grassetto"&amp;16Allegato 9A
Schema di Conto Economico&amp;"-,Normale"&amp;11
</oddHeader>
    <oddFooter xml:space="preserve">&amp;LID 2879 - AQ Veicoli in noleggio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13</vt:i4>
      </vt:variant>
    </vt:vector>
  </HeadingPairs>
  <TitlesOfParts>
    <vt:vector size="26" baseType="lpstr">
      <vt:lpstr>Istruzioni compilazione</vt:lpstr>
      <vt:lpstr>C E_Lotto 1 Sublotto 1</vt:lpstr>
      <vt:lpstr>C E_Lotto 1 Sublotto 2</vt:lpstr>
      <vt:lpstr>C E_Lotto 1 Sublotto 3</vt:lpstr>
      <vt:lpstr>C E_Lotto 1 Sublotto 4</vt:lpstr>
      <vt:lpstr>C E_Lotto 1 Sublotto 5</vt:lpstr>
      <vt:lpstr>C E_Lotto 1 Sublotto 6</vt:lpstr>
      <vt:lpstr>C E_Lotto 1 Sublotto 7</vt:lpstr>
      <vt:lpstr>C E_Lotto 1 Sublotto 8</vt:lpstr>
      <vt:lpstr>C E_Lotto 1 Sublotto 9</vt:lpstr>
      <vt:lpstr>C E_Lotto 2</vt:lpstr>
      <vt:lpstr>C E_Lotto 3</vt:lpstr>
      <vt:lpstr>C E_Lotto 4</vt:lpstr>
      <vt:lpstr>'C E_Lotto 1 Sublotto 1'!Area_stampa</vt:lpstr>
      <vt:lpstr>'C E_Lotto 1 Sublotto 2'!Area_stampa</vt:lpstr>
      <vt:lpstr>'C E_Lotto 1 Sublotto 3'!Area_stampa</vt:lpstr>
      <vt:lpstr>'C E_Lotto 1 Sublotto 4'!Area_stampa</vt:lpstr>
      <vt:lpstr>'C E_Lotto 1 Sublotto 5'!Area_stampa</vt:lpstr>
      <vt:lpstr>'C E_Lotto 1 Sublotto 6'!Area_stampa</vt:lpstr>
      <vt:lpstr>'C E_Lotto 1 Sublotto 7'!Area_stampa</vt:lpstr>
      <vt:lpstr>'C E_Lotto 1 Sublotto 8'!Area_stampa</vt:lpstr>
      <vt:lpstr>'C E_Lotto 1 Sublotto 9'!Area_stampa</vt:lpstr>
      <vt:lpstr>'C E_Lotto 2'!Area_stampa</vt:lpstr>
      <vt:lpstr>'C E_Lotto 3'!Area_stampa</vt:lpstr>
      <vt:lpstr>'C E_Lotto 4'!Area_stampa</vt:lpstr>
      <vt:lpstr>'Istruzioni compilazione'!Area_stampa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2022-03-22T12:13:19Z</dcterms:created>
  <dcterms:modified xsi:type="dcterms:W3CDTF">2025-09-22T10:01:35Z</dcterms:modified>
</cp:coreProperties>
</file>